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-Dokumente\DFBL\Jugend\Feld_2019\"/>
    </mc:Choice>
  </mc:AlternateContent>
  <xr:revisionPtr revIDLastSave="0" documentId="8_{C8FC8D34-6F24-4879-8679-06B357407C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mstag m U12" sheetId="1" r:id="rId1"/>
    <sheet name="Sonnztag m U12" sheetId="2" r:id="rId2"/>
    <sheet name="Mannschaftsliste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3" l="1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I40" i="3"/>
  <c r="H40" i="3"/>
  <c r="E40" i="3"/>
  <c r="D40" i="3"/>
  <c r="D38" i="3"/>
  <c r="L38" i="3" s="1"/>
  <c r="D37" i="3"/>
  <c r="M37" i="3" s="1"/>
  <c r="K36" i="3"/>
  <c r="E36" i="3"/>
  <c r="D36" i="3"/>
  <c r="L36" i="3" s="1"/>
  <c r="B36" i="3"/>
  <c r="D35" i="3"/>
  <c r="M35" i="3" s="1"/>
  <c r="G34" i="3"/>
  <c r="E34" i="3"/>
  <c r="D34" i="3"/>
  <c r="L34" i="3" s="1"/>
  <c r="D33" i="3"/>
  <c r="M33" i="3" s="1"/>
  <c r="E32" i="3"/>
  <c r="D32" i="3"/>
  <c r="L32" i="3" s="1"/>
  <c r="D31" i="3"/>
  <c r="M31" i="3" s="1"/>
  <c r="D30" i="3"/>
  <c r="L30" i="3" s="1"/>
  <c r="D29" i="3"/>
  <c r="M29" i="3" s="1"/>
  <c r="M12" i="3"/>
  <c r="M28" i="3" s="1"/>
  <c r="L12" i="3"/>
  <c r="L28" i="3" s="1"/>
  <c r="G12" i="3"/>
  <c r="G6" i="3"/>
  <c r="E2" i="3"/>
  <c r="B30" i="3" l="1"/>
  <c r="K30" i="3"/>
  <c r="M32" i="3"/>
  <c r="G36" i="3"/>
  <c r="B38" i="3"/>
  <c r="K38" i="3"/>
  <c r="M30" i="3"/>
  <c r="M38" i="3"/>
  <c r="K28" i="3"/>
  <c r="E30" i="3"/>
  <c r="G32" i="3"/>
  <c r="B34" i="3"/>
  <c r="K34" i="3"/>
  <c r="N34" i="3" s="1"/>
  <c r="O34" i="3" s="1"/>
  <c r="M36" i="3"/>
  <c r="N36" i="3" s="1"/>
  <c r="O36" i="3" s="1"/>
  <c r="E38" i="3"/>
  <c r="G30" i="3"/>
  <c r="B32" i="3"/>
  <c r="K32" i="3"/>
  <c r="N32" i="3" s="1"/>
  <c r="O32" i="3" s="1"/>
  <c r="M34" i="3"/>
  <c r="G38" i="3"/>
  <c r="I50" i="3" s="1"/>
  <c r="E50" i="3"/>
  <c r="N30" i="3"/>
  <c r="O30" i="3" s="1"/>
  <c r="N38" i="3"/>
  <c r="O38" i="3" s="1"/>
  <c r="H64" i="3"/>
  <c r="G65" i="3" s="1"/>
  <c r="G27" i="3" s="1"/>
  <c r="F29" i="3"/>
  <c r="H29" i="3"/>
  <c r="L29" i="3"/>
  <c r="F31" i="3"/>
  <c r="H43" i="3" s="1"/>
  <c r="H31" i="3"/>
  <c r="L31" i="3"/>
  <c r="F33" i="3"/>
  <c r="H33" i="3"/>
  <c r="L33" i="3"/>
  <c r="F35" i="3"/>
  <c r="H35" i="3"/>
  <c r="L35" i="3"/>
  <c r="F37" i="3"/>
  <c r="H37" i="3"/>
  <c r="L37" i="3"/>
  <c r="H41" i="3"/>
  <c r="E42" i="3"/>
  <c r="E44" i="3"/>
  <c r="H45" i="3"/>
  <c r="E46" i="3"/>
  <c r="H47" i="3"/>
  <c r="E48" i="3"/>
  <c r="H49" i="3"/>
  <c r="B29" i="3"/>
  <c r="E29" i="3"/>
  <c r="G29" i="3"/>
  <c r="E41" i="3" s="1"/>
  <c r="K29" i="3"/>
  <c r="N29" i="3" s="1"/>
  <c r="O29" i="3" s="1"/>
  <c r="F30" i="3"/>
  <c r="H42" i="3" s="1"/>
  <c r="K42" i="3" s="1"/>
  <c r="H30" i="3"/>
  <c r="B31" i="3"/>
  <c r="E31" i="3"/>
  <c r="G31" i="3"/>
  <c r="E43" i="3" s="1"/>
  <c r="K31" i="3"/>
  <c r="N31" i="3" s="1"/>
  <c r="O31" i="3" s="1"/>
  <c r="F32" i="3"/>
  <c r="H44" i="3" s="1"/>
  <c r="K44" i="3" s="1"/>
  <c r="H32" i="3"/>
  <c r="B33" i="3"/>
  <c r="E33" i="3"/>
  <c r="G33" i="3"/>
  <c r="E45" i="3" s="1"/>
  <c r="K33" i="3"/>
  <c r="N33" i="3" s="1"/>
  <c r="O33" i="3" s="1"/>
  <c r="F34" i="3"/>
  <c r="H46" i="3" s="1"/>
  <c r="K46" i="3" s="1"/>
  <c r="H34" i="3"/>
  <c r="B35" i="3"/>
  <c r="E35" i="3"/>
  <c r="G35" i="3"/>
  <c r="E47" i="3" s="1"/>
  <c r="K35" i="3"/>
  <c r="F36" i="3"/>
  <c r="H48" i="3" s="1"/>
  <c r="K48" i="3" s="1"/>
  <c r="H36" i="3"/>
  <c r="B37" i="3"/>
  <c r="E37" i="3"/>
  <c r="G37" i="3"/>
  <c r="E49" i="3" s="1"/>
  <c r="K37" i="3"/>
  <c r="N37" i="3" s="1"/>
  <c r="O37" i="3" s="1"/>
  <c r="F38" i="3"/>
  <c r="D50" i="3" s="1"/>
  <c r="G50" i="3" s="1"/>
  <c r="H38" i="3"/>
  <c r="D41" i="3"/>
  <c r="I41" i="3"/>
  <c r="D42" i="3"/>
  <c r="G42" i="3" s="1"/>
  <c r="I42" i="3"/>
  <c r="I43" i="3"/>
  <c r="I44" i="3"/>
  <c r="D45" i="3"/>
  <c r="I45" i="3"/>
  <c r="D46" i="3"/>
  <c r="G46" i="3" s="1"/>
  <c r="I46" i="3"/>
  <c r="D47" i="3"/>
  <c r="I47" i="3"/>
  <c r="I48" i="3"/>
  <c r="D49" i="3"/>
  <c r="I49" i="3"/>
  <c r="M43" i="2"/>
  <c r="L43" i="2"/>
  <c r="J43" i="2"/>
  <c r="G43" i="2"/>
  <c r="F43" i="2"/>
  <c r="D43" i="2"/>
  <c r="M41" i="2"/>
  <c r="L41" i="2"/>
  <c r="J41" i="2"/>
  <c r="G41" i="2"/>
  <c r="F41" i="2"/>
  <c r="D41" i="2"/>
  <c r="M39" i="2"/>
  <c r="L39" i="2"/>
  <c r="J39" i="2"/>
  <c r="G39" i="2"/>
  <c r="F39" i="2"/>
  <c r="D39" i="2"/>
  <c r="M37" i="2"/>
  <c r="L37" i="2"/>
  <c r="J37" i="2"/>
  <c r="G37" i="2"/>
  <c r="F37" i="2"/>
  <c r="D37" i="2"/>
  <c r="M35" i="2"/>
  <c r="L35" i="2"/>
  <c r="J35" i="2"/>
  <c r="G35" i="2"/>
  <c r="F35" i="2"/>
  <c r="D35" i="2"/>
  <c r="M33" i="2"/>
  <c r="L33" i="2"/>
  <c r="J33" i="2"/>
  <c r="G33" i="2"/>
  <c r="F33" i="2"/>
  <c r="D33" i="2"/>
  <c r="F28" i="2"/>
  <c r="D28" i="2"/>
  <c r="G26" i="2"/>
  <c r="F26" i="2"/>
  <c r="D26" i="2"/>
  <c r="M24" i="2"/>
  <c r="L24" i="2"/>
  <c r="J24" i="2"/>
  <c r="G24" i="2"/>
  <c r="F24" i="2"/>
  <c r="D24" i="2"/>
  <c r="M22" i="2"/>
  <c r="L22" i="2"/>
  <c r="J22" i="2"/>
  <c r="G22" i="2"/>
  <c r="F22" i="2"/>
  <c r="D22" i="2"/>
  <c r="M20" i="2"/>
  <c r="L20" i="2"/>
  <c r="J20" i="2"/>
  <c r="G20" i="2"/>
  <c r="F20" i="2"/>
  <c r="D20" i="2"/>
  <c r="M18" i="2"/>
  <c r="L18" i="2"/>
  <c r="J18" i="2"/>
  <c r="G18" i="2"/>
  <c r="F18" i="2"/>
  <c r="D18" i="2"/>
  <c r="M16" i="2"/>
  <c r="L16" i="2"/>
  <c r="J16" i="2"/>
  <c r="G16" i="2"/>
  <c r="F16" i="2"/>
  <c r="D16" i="2"/>
  <c r="M14" i="2"/>
  <c r="L14" i="2"/>
  <c r="J14" i="2"/>
  <c r="G14" i="2"/>
  <c r="F14" i="2"/>
  <c r="D14" i="2"/>
  <c r="M12" i="2"/>
  <c r="L12" i="2"/>
  <c r="J12" i="2"/>
  <c r="G12" i="2"/>
  <c r="F12" i="2"/>
  <c r="D12" i="2"/>
  <c r="M10" i="2"/>
  <c r="L10" i="2"/>
  <c r="J10" i="2"/>
  <c r="G10" i="2"/>
  <c r="F10" i="2"/>
  <c r="D10" i="2"/>
  <c r="M8" i="2"/>
  <c r="L8" i="2"/>
  <c r="J8" i="2"/>
  <c r="G8" i="2"/>
  <c r="F8" i="2"/>
  <c r="D8" i="2"/>
  <c r="A5" i="2"/>
  <c r="D4" i="2"/>
  <c r="A4" i="2"/>
  <c r="F2" i="2"/>
  <c r="E2" i="2"/>
  <c r="D2" i="2"/>
  <c r="A2" i="2"/>
  <c r="A1" i="2"/>
  <c r="U43" i="1"/>
  <c r="S43" i="1"/>
  <c r="P43" i="1"/>
  <c r="N43" i="1"/>
  <c r="K43" i="1"/>
  <c r="I43" i="1"/>
  <c r="F43" i="1"/>
  <c r="D43" i="1"/>
  <c r="S42" i="1"/>
  <c r="N42" i="1"/>
  <c r="I42" i="1"/>
  <c r="D42" i="1"/>
  <c r="U41" i="1"/>
  <c r="S41" i="1"/>
  <c r="P41" i="1"/>
  <c r="N41" i="1"/>
  <c r="K41" i="1"/>
  <c r="I41" i="1"/>
  <c r="F41" i="1"/>
  <c r="D41" i="1"/>
  <c r="S40" i="1"/>
  <c r="N40" i="1"/>
  <c r="I40" i="1"/>
  <c r="D40" i="1"/>
  <c r="U39" i="1"/>
  <c r="S39" i="1"/>
  <c r="P39" i="1"/>
  <c r="N39" i="1"/>
  <c r="K39" i="1"/>
  <c r="I39" i="1"/>
  <c r="F39" i="1"/>
  <c r="D39" i="1"/>
  <c r="S38" i="1"/>
  <c r="N38" i="1"/>
  <c r="I38" i="1"/>
  <c r="D38" i="1"/>
  <c r="U37" i="1"/>
  <c r="S37" i="1"/>
  <c r="P37" i="1"/>
  <c r="N37" i="1"/>
  <c r="K37" i="1"/>
  <c r="I37" i="1"/>
  <c r="F37" i="1"/>
  <c r="D37" i="1"/>
  <c r="S36" i="1"/>
  <c r="N36" i="1"/>
  <c r="I36" i="1"/>
  <c r="D36" i="1"/>
  <c r="U35" i="1"/>
  <c r="S35" i="1"/>
  <c r="P35" i="1"/>
  <c r="N35" i="1"/>
  <c r="K35" i="1"/>
  <c r="I35" i="1"/>
  <c r="F35" i="1"/>
  <c r="D35" i="1"/>
  <c r="S34" i="1"/>
  <c r="N34" i="1"/>
  <c r="I34" i="1"/>
  <c r="D34" i="1"/>
  <c r="U33" i="1"/>
  <c r="S33" i="1"/>
  <c r="P33" i="1"/>
  <c r="N33" i="1"/>
  <c r="K33" i="1"/>
  <c r="I33" i="1"/>
  <c r="F33" i="1"/>
  <c r="D33" i="1"/>
  <c r="S32" i="1"/>
  <c r="N32" i="1"/>
  <c r="I32" i="1"/>
  <c r="D32" i="1"/>
  <c r="U31" i="1"/>
  <c r="S31" i="1"/>
  <c r="P31" i="1"/>
  <c r="N31" i="1"/>
  <c r="K31" i="1"/>
  <c r="I31" i="1"/>
  <c r="F31" i="1"/>
  <c r="D31" i="1"/>
  <c r="S30" i="1"/>
  <c r="N30" i="1"/>
  <c r="I30" i="1"/>
  <c r="D30" i="1"/>
  <c r="U29" i="1"/>
  <c r="S29" i="1"/>
  <c r="P29" i="1"/>
  <c r="N29" i="1"/>
  <c r="K29" i="1"/>
  <c r="I29" i="1"/>
  <c r="F29" i="1"/>
  <c r="D29" i="1"/>
  <c r="S28" i="1"/>
  <c r="N28" i="1"/>
  <c r="I28" i="1"/>
  <c r="D28" i="1"/>
  <c r="U27" i="1"/>
  <c r="S27" i="1"/>
  <c r="P27" i="1"/>
  <c r="N27" i="1"/>
  <c r="K27" i="1"/>
  <c r="I27" i="1"/>
  <c r="F27" i="1"/>
  <c r="D27" i="1"/>
  <c r="S26" i="1"/>
  <c r="N26" i="1"/>
  <c r="I26" i="1"/>
  <c r="D26" i="1"/>
  <c r="U25" i="1"/>
  <c r="S25" i="1"/>
  <c r="P25" i="1"/>
  <c r="N25" i="1"/>
  <c r="K25" i="1"/>
  <c r="I25" i="1"/>
  <c r="F25" i="1"/>
  <c r="D25" i="1"/>
  <c r="S24" i="1"/>
  <c r="N24" i="1"/>
  <c r="I24" i="1"/>
  <c r="D24" i="1"/>
  <c r="U23" i="1"/>
  <c r="S23" i="1"/>
  <c r="P23" i="1"/>
  <c r="N23" i="1"/>
  <c r="K23" i="1"/>
  <c r="I23" i="1"/>
  <c r="F23" i="1"/>
  <c r="D23" i="1"/>
  <c r="S22" i="1"/>
  <c r="N22" i="1"/>
  <c r="I22" i="1"/>
  <c r="D22" i="1"/>
  <c r="U21" i="1"/>
  <c r="S21" i="1"/>
  <c r="P21" i="1"/>
  <c r="N21" i="1"/>
  <c r="K21" i="1"/>
  <c r="I21" i="1"/>
  <c r="F21" i="1"/>
  <c r="D21" i="1"/>
  <c r="S20" i="1"/>
  <c r="N20" i="1"/>
  <c r="I20" i="1"/>
  <c r="D20" i="1"/>
  <c r="U19" i="1"/>
  <c r="S19" i="1"/>
  <c r="P19" i="1"/>
  <c r="N19" i="1"/>
  <c r="K19" i="1"/>
  <c r="I19" i="1"/>
  <c r="F19" i="1"/>
  <c r="D19" i="1"/>
  <c r="S18" i="1"/>
  <c r="N18" i="1"/>
  <c r="I18" i="1"/>
  <c r="D18" i="1"/>
  <c r="U17" i="1"/>
  <c r="S17" i="1"/>
  <c r="P17" i="1"/>
  <c r="N17" i="1"/>
  <c r="K17" i="1"/>
  <c r="I17" i="1"/>
  <c r="F17" i="1"/>
  <c r="D17" i="1"/>
  <c r="S16" i="1"/>
  <c r="N16" i="1"/>
  <c r="I16" i="1"/>
  <c r="D16" i="1"/>
  <c r="U15" i="1"/>
  <c r="S15" i="1"/>
  <c r="P15" i="1"/>
  <c r="N15" i="1"/>
  <c r="K15" i="1"/>
  <c r="I15" i="1"/>
  <c r="F15" i="1"/>
  <c r="D15" i="1"/>
  <c r="S14" i="1"/>
  <c r="N14" i="1"/>
  <c r="I14" i="1"/>
  <c r="D14" i="1"/>
  <c r="I2" i="1"/>
  <c r="D48" i="3" l="1"/>
  <c r="G48" i="3" s="1"/>
  <c r="D44" i="3"/>
  <c r="G44" i="3" s="1"/>
  <c r="D43" i="3"/>
  <c r="N35" i="3"/>
  <c r="O35" i="3" s="1"/>
  <c r="G49" i="3"/>
  <c r="G47" i="3"/>
  <c r="G45" i="3"/>
  <c r="G43" i="3"/>
  <c r="G41" i="3"/>
  <c r="K49" i="3"/>
  <c r="K47" i="3"/>
  <c r="K45" i="3"/>
  <c r="K43" i="3"/>
  <c r="K41" i="3"/>
  <c r="H50" i="3"/>
  <c r="K50" i="3" s="1"/>
</calcChain>
</file>

<file path=xl/sharedStrings.xml><?xml version="1.0" encoding="utf-8"?>
<sst xmlns="http://schemas.openxmlformats.org/spreadsheetml/2006/main" count="384" uniqueCount="175">
  <si>
    <t>Deutsche Meisterschaft der männlichen Jugend U 12 im Feldfaustball 2019</t>
  </si>
  <si>
    <t>Samstag/Sonntag</t>
  </si>
  <si>
    <t>/</t>
  </si>
  <si>
    <t>Kellinghusen</t>
  </si>
  <si>
    <t>VfL Kellinghusen</t>
  </si>
  <si>
    <t>Gruppeneinteilung und Spielplan Vorrunde</t>
  </si>
  <si>
    <t>männlich U12</t>
  </si>
  <si>
    <t>Gruppe A</t>
  </si>
  <si>
    <t>LTV</t>
  </si>
  <si>
    <t>Gruppe B</t>
  </si>
  <si>
    <t>Gruppe C</t>
  </si>
  <si>
    <t>Gruppe D</t>
  </si>
  <si>
    <t>Begrüßung:</t>
  </si>
  <si>
    <t>TSV Bardowick</t>
  </si>
  <si>
    <t>Niedersachsen</t>
  </si>
  <si>
    <t>MTV Oldendorf</t>
  </si>
  <si>
    <t>TV Brettorf</t>
  </si>
  <si>
    <t>MTV Wangersen</t>
  </si>
  <si>
    <t xml:space="preserve"> 09:30 Uhr</t>
  </si>
  <si>
    <t>TSV Wiemersdorf</t>
  </si>
  <si>
    <t>Schleswig-Holst.</t>
  </si>
  <si>
    <t>Großenasper SV</t>
  </si>
  <si>
    <t>TSV Gnutz</t>
  </si>
  <si>
    <t>TuS wackendorf-Götzberg</t>
  </si>
  <si>
    <t>Ausrichter</t>
  </si>
  <si>
    <t>TV Rendel</t>
  </si>
  <si>
    <t xml:space="preserve">Rheinland </t>
  </si>
  <si>
    <t>TuS Wickrath</t>
  </si>
  <si>
    <t>Rheinland</t>
  </si>
  <si>
    <t>Ohligser TV</t>
  </si>
  <si>
    <t>TuS Frammersbach</t>
  </si>
  <si>
    <t xml:space="preserve">Bayern </t>
  </si>
  <si>
    <t>TV Herrnwahlthann</t>
  </si>
  <si>
    <t>Bayern</t>
  </si>
  <si>
    <t>SV Kubschütz</t>
  </si>
  <si>
    <t>Sachsen</t>
  </si>
  <si>
    <t>MTV Rosenheim</t>
  </si>
  <si>
    <t>Leichlinger TV</t>
  </si>
  <si>
    <t>Rheinland 1</t>
  </si>
  <si>
    <t>TSV Kleinvillars</t>
  </si>
  <si>
    <t xml:space="preserve">Schwaben </t>
  </si>
  <si>
    <t>TV Käfertal</t>
  </si>
  <si>
    <t xml:space="preserve">Baden </t>
  </si>
  <si>
    <t>SC DHfK Leipzig</t>
  </si>
  <si>
    <t xml:space="preserve">Sachsen </t>
  </si>
  <si>
    <t>Güstrower SC</t>
  </si>
  <si>
    <t>Mecklenburg-Vorp.</t>
  </si>
  <si>
    <t>Wardenburger TV</t>
  </si>
  <si>
    <t>Hammer SC</t>
  </si>
  <si>
    <t>Westfalen</t>
  </si>
  <si>
    <t>Ahlhorner SV</t>
  </si>
  <si>
    <t>TV Unterhaugstett</t>
  </si>
  <si>
    <t>DG</t>
  </si>
  <si>
    <t>Zeit</t>
  </si>
  <si>
    <t>Feld 1</t>
  </si>
  <si>
    <t>LR / Anschr.</t>
  </si>
  <si>
    <t xml:space="preserve"> </t>
  </si>
  <si>
    <t>Feld 2</t>
  </si>
  <si>
    <t>Feld 3</t>
  </si>
  <si>
    <t>Feld 4</t>
  </si>
  <si>
    <t xml:space="preserve"> - </t>
  </si>
  <si>
    <t xml:space="preserve"> -</t>
  </si>
  <si>
    <t>anschl.</t>
  </si>
  <si>
    <t>Spielmodus:  zwei Sätze bis 11 in der Vorrunde</t>
  </si>
  <si>
    <t>Spielplan Zwischenrunde u. Platzierungsspiele / Finalrunde</t>
  </si>
  <si>
    <t>Spiel-
Nr.</t>
  </si>
  <si>
    <t>LR / Anschreiber</t>
  </si>
  <si>
    <t>2.Grp. A</t>
  </si>
  <si>
    <t>3.Grp. B</t>
  </si>
  <si>
    <t>1.Grp. D</t>
  </si>
  <si>
    <t>Quali-VF</t>
  </si>
  <si>
    <t>2.Grp. C</t>
  </si>
  <si>
    <t>3.Grp. D</t>
  </si>
  <si>
    <t>1.Grp. C</t>
  </si>
  <si>
    <t>2.Grp. B</t>
  </si>
  <si>
    <t>3.Grp. A</t>
  </si>
  <si>
    <t>1.Grp. A</t>
  </si>
  <si>
    <t>2.Grp. D</t>
  </si>
  <si>
    <t>3.Grp. C</t>
  </si>
  <si>
    <t>1.Grp. B</t>
  </si>
  <si>
    <t>Sieger Spiel 61</t>
  </si>
  <si>
    <t>Verlierer Spiel 61</t>
  </si>
  <si>
    <t>Viertelf.</t>
  </si>
  <si>
    <t>Sieger Spiel 62</t>
  </si>
  <si>
    <t>Verlierer Spiel 62</t>
  </si>
  <si>
    <t>Sieger Spiel 63</t>
  </si>
  <si>
    <t>Verlierer Spiel 65</t>
  </si>
  <si>
    <t>Sieger Spiel 64</t>
  </si>
  <si>
    <t>Verlierer Spiel 66</t>
  </si>
  <si>
    <t>Verlierer Spiel 67</t>
  </si>
  <si>
    <t xml:space="preserve"> 9-12</t>
  </si>
  <si>
    <t>Verlierer Spiel 63</t>
  </si>
  <si>
    <t>Verlierer Spiel 64</t>
  </si>
  <si>
    <t>Verlierer Spiel 68</t>
  </si>
  <si>
    <t>Sieger Spiel 67</t>
  </si>
  <si>
    <t xml:space="preserve"> 5-8</t>
  </si>
  <si>
    <t>Sieger Spiel  70</t>
  </si>
  <si>
    <t>Sieger Spiel 65</t>
  </si>
  <si>
    <t>Sieger Spiel 66</t>
  </si>
  <si>
    <t>Sieger Spiel  71</t>
  </si>
  <si>
    <t>HF 1</t>
  </si>
  <si>
    <t>Verlierer Spiel  69</t>
  </si>
  <si>
    <t>Verlierer Spiel  70</t>
  </si>
  <si>
    <t>Sieger Spiel  72</t>
  </si>
  <si>
    <t>Pl.11/12</t>
  </si>
  <si>
    <t>Sieger Spiel 68</t>
  </si>
  <si>
    <t>Verlierer Spiel 73</t>
  </si>
  <si>
    <t>HF 2</t>
  </si>
  <si>
    <t>Sieger Spiel  69</t>
  </si>
  <si>
    <t>Verlierer Spiel  74</t>
  </si>
  <si>
    <t>Pl.9/10</t>
  </si>
  <si>
    <t>Sieger Spiel 75</t>
  </si>
  <si>
    <t>Pl.5/6</t>
  </si>
  <si>
    <t>Verlierer Spiel  71</t>
  </si>
  <si>
    <t>Verlierer Spiel  72</t>
  </si>
  <si>
    <t>Sieger Spiel  76</t>
  </si>
  <si>
    <t>Pl.7/8</t>
  </si>
  <si>
    <t>Verlierer Spiel 75</t>
  </si>
  <si>
    <t>Sieger Spiel 77</t>
  </si>
  <si>
    <t>Pl.3/4</t>
  </si>
  <si>
    <t>Sieger Spiel 73</t>
  </si>
  <si>
    <t>Schiedsrichter</t>
  </si>
  <si>
    <t>Finale</t>
  </si>
  <si>
    <t>6.Grp. A</t>
  </si>
  <si>
    <t>6.Grp. C</t>
  </si>
  <si>
    <t>4.Grp D</t>
  </si>
  <si>
    <t>21-24</t>
  </si>
  <si>
    <t>5.Grp. A</t>
  </si>
  <si>
    <t>5.Grp. C</t>
  </si>
  <si>
    <t>5.Grp. D</t>
  </si>
  <si>
    <t>17-20</t>
  </si>
  <si>
    <t>4.Grp. A</t>
  </si>
  <si>
    <t>4.Grp. C</t>
  </si>
  <si>
    <t>13-16</t>
  </si>
  <si>
    <t>6.Grp. B</t>
  </si>
  <si>
    <t>6.Grp. D</t>
  </si>
  <si>
    <t>5.Grp. B</t>
  </si>
  <si>
    <t>4.Grp. B</t>
  </si>
  <si>
    <t>4.Grp. D</t>
  </si>
  <si>
    <t>Verlierer Sp.81</t>
  </si>
  <si>
    <t>Verlierer Sp.84</t>
  </si>
  <si>
    <t>Sieger Sp. 81</t>
  </si>
  <si>
    <t>PL 23/24</t>
  </si>
  <si>
    <t>VerliererSp. 82</t>
  </si>
  <si>
    <t>Verlierer Sp. 85</t>
  </si>
  <si>
    <t>Sieger Sp. 82</t>
  </si>
  <si>
    <t>PL 19/20</t>
  </si>
  <si>
    <t>Verlierer Sp. 83</t>
  </si>
  <si>
    <t>Verlierer Sp. 86</t>
  </si>
  <si>
    <t>Verlierer Sp 87</t>
  </si>
  <si>
    <t>PL 15/16</t>
  </si>
  <si>
    <t>Sieger Sp. 84</t>
  </si>
  <si>
    <t>Verlierer Sp. 88</t>
  </si>
  <si>
    <t>PL 21/22</t>
  </si>
  <si>
    <t>Sieger Sp. 85</t>
  </si>
  <si>
    <t>Verlierer Sp 89</t>
  </si>
  <si>
    <t>PL 17/18</t>
  </si>
  <si>
    <t>Sieger Sp. 83</t>
  </si>
  <si>
    <t>Sieger Sp. 86</t>
  </si>
  <si>
    <t>Verlierer Sp. 90</t>
  </si>
  <si>
    <t>PL 13/14</t>
  </si>
  <si>
    <t>Faustball</t>
  </si>
  <si>
    <t>Spielereinsatzliste</t>
  </si>
  <si>
    <t>Verein:</t>
  </si>
  <si>
    <t>Klasse:</t>
  </si>
  <si>
    <t>Nr</t>
  </si>
  <si>
    <t>Mf</t>
  </si>
  <si>
    <t>Name, Vorname</t>
  </si>
  <si>
    <t>Geburtsdatum</t>
  </si>
  <si>
    <t>ID Nummer</t>
  </si>
  <si>
    <t>Gültig für die Jahre</t>
  </si>
  <si>
    <t>Spielposition</t>
  </si>
  <si>
    <t>Trainer</t>
  </si>
  <si>
    <t>Betreuer</t>
  </si>
  <si>
    <t>m U12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</si>
</sst>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"/>
    <numFmt numFmtId="165" formatCode="h:mm;@"/>
    <numFmt numFmtId="166" formatCode="dd/mm/yy;@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14" fontId="3" fillId="0" borderId="0" xfId="0" applyNumberFormat="1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3" xfId="0" applyFont="1" applyFill="1" applyBorder="1"/>
    <xf numFmtId="0" fontId="4" fillId="3" borderId="3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3" xfId="0" applyFont="1" applyFill="1" applyBorder="1"/>
    <xf numFmtId="0" fontId="4" fillId="4" borderId="3" xfId="0" applyFont="1" applyFill="1" applyBorder="1" applyAlignment="1">
      <alignment horizontal="left"/>
    </xf>
    <xf numFmtId="0" fontId="3" fillId="5" borderId="1" xfId="0" applyFont="1" applyFill="1" applyBorder="1"/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/>
    <xf numFmtId="0" fontId="3" fillId="5" borderId="3" xfId="0" applyFont="1" applyFill="1" applyBorder="1"/>
    <xf numFmtId="0" fontId="4" fillId="5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/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0" xfId="0" applyFont="1" applyFill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0" xfId="0" applyFont="1" applyFill="1"/>
    <xf numFmtId="0" fontId="4" fillId="5" borderId="7" xfId="0" applyFont="1" applyFill="1" applyBorder="1" applyAlignment="1">
      <alignment horizontal="center"/>
    </xf>
    <xf numFmtId="0" fontId="4" fillId="5" borderId="10" xfId="0" applyFont="1" applyFill="1" applyBorder="1"/>
    <xf numFmtId="0" fontId="4" fillId="5" borderId="11" xfId="0" applyFont="1" applyFill="1" applyBorder="1"/>
    <xf numFmtId="0" fontId="4" fillId="5" borderId="12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5" fillId="5" borderId="0" xfId="0" applyFont="1" applyFill="1"/>
    <xf numFmtId="20" fontId="4" fillId="0" borderId="0" xfId="0" applyNumberFormat="1" applyFont="1"/>
    <xf numFmtId="20" fontId="6" fillId="0" borderId="0" xfId="0" applyNumberFormat="1" applyFont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7" xfId="0" applyFont="1" applyFill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3" fillId="0" borderId="18" xfId="0" applyFont="1" applyBorder="1"/>
    <xf numFmtId="0" fontId="4" fillId="0" borderId="21" xfId="0" applyFont="1" applyBorder="1"/>
    <xf numFmtId="0" fontId="4" fillId="6" borderId="20" xfId="0" applyFont="1" applyFill="1" applyBorder="1"/>
    <xf numFmtId="0" fontId="4" fillId="6" borderId="22" xfId="0" applyFont="1" applyFill="1" applyBorder="1"/>
    <xf numFmtId="0" fontId="4" fillId="0" borderId="22" xfId="0" applyFont="1" applyBorder="1"/>
    <xf numFmtId="0" fontId="4" fillId="0" borderId="23" xfId="0" applyFont="1" applyBorder="1"/>
    <xf numFmtId="164" fontId="4" fillId="0" borderId="7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24" xfId="0" applyFont="1" applyFill="1" applyBorder="1"/>
    <xf numFmtId="0" fontId="5" fillId="6" borderId="0" xfId="0" applyFont="1" applyFill="1" applyBorder="1" applyAlignment="1">
      <alignment horizontal="left"/>
    </xf>
    <xf numFmtId="0" fontId="5" fillId="6" borderId="24" xfId="0" applyFont="1" applyFill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/>
    <xf numFmtId="164" fontId="6" fillId="0" borderId="13" xfId="0" applyNumberFormat="1" applyFont="1" applyBorder="1"/>
    <xf numFmtId="0" fontId="4" fillId="0" borderId="26" xfId="0" applyFont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5" fillId="6" borderId="26" xfId="0" applyFont="1" applyFill="1" applyBorder="1"/>
    <xf numFmtId="0" fontId="4" fillId="0" borderId="25" xfId="0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5" fillId="6" borderId="26" xfId="0" applyFont="1" applyFill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6" borderId="7" xfId="0" applyFont="1" applyFill="1" applyBorder="1" applyAlignment="1">
      <alignment horizontal="left"/>
    </xf>
    <xf numFmtId="0" fontId="4" fillId="0" borderId="27" xfId="0" applyFont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5" fillId="6" borderId="28" xfId="0" applyFont="1" applyFill="1" applyBorder="1" applyAlignment="1">
      <alignment horizontal="left"/>
    </xf>
    <xf numFmtId="0" fontId="5" fillId="6" borderId="31" xfId="0" applyFont="1" applyFill="1" applyBorder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32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6" xfId="0" applyFont="1" applyBorder="1"/>
    <xf numFmtId="165" fontId="8" fillId="0" borderId="36" xfId="0" applyNumberFormat="1" applyFont="1" applyBorder="1" applyAlignment="1">
      <alignment horizontal="center"/>
    </xf>
    <xf numFmtId="0" fontId="8" fillId="0" borderId="37" xfId="0" applyFont="1" applyBorder="1"/>
    <xf numFmtId="0" fontId="8" fillId="0" borderId="38" xfId="0" applyFont="1" applyBorder="1" applyAlignment="1">
      <alignment horizontal="center"/>
    </xf>
    <xf numFmtId="0" fontId="8" fillId="0" borderId="39" xfId="0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1" xfId="0" applyFont="1" applyBorder="1"/>
    <xf numFmtId="0" fontId="8" fillId="0" borderId="42" xfId="0" applyFont="1" applyBorder="1" applyAlignment="1">
      <alignment horizontal="center"/>
    </xf>
    <xf numFmtId="0" fontId="8" fillId="0" borderId="43" xfId="0" applyFont="1" applyBorder="1"/>
    <xf numFmtId="0" fontId="8" fillId="0" borderId="0" xfId="0" applyFont="1"/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Protection="1"/>
    <xf numFmtId="0" fontId="11" fillId="0" borderId="0" xfId="0" applyFont="1" applyAlignment="1" applyProtection="1">
      <alignment vertical="center"/>
    </xf>
    <xf numFmtId="166" fontId="12" fillId="0" borderId="0" xfId="0" applyNumberFormat="1" applyFont="1" applyProtection="1"/>
    <xf numFmtId="166" fontId="10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66" fontId="11" fillId="0" borderId="0" xfId="0" applyNumberFormat="1" applyFont="1" applyProtection="1"/>
    <xf numFmtId="0" fontId="11" fillId="0" borderId="0" xfId="0" applyFont="1" applyProtection="1"/>
    <xf numFmtId="0" fontId="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0" fillId="0" borderId="32" xfId="0" applyBorder="1" applyProtection="1"/>
    <xf numFmtId="0" fontId="12" fillId="0" borderId="32" xfId="0" applyFont="1" applyBorder="1" applyAlignment="1" applyProtection="1">
      <alignment horizontal="center"/>
    </xf>
    <xf numFmtId="0" fontId="12" fillId="0" borderId="32" xfId="0" applyFont="1" applyBorder="1" applyProtection="1"/>
    <xf numFmtId="14" fontId="0" fillId="0" borderId="0" xfId="0" applyNumberFormat="1" applyProtection="1"/>
    <xf numFmtId="0" fontId="12" fillId="0" borderId="36" xfId="0" applyFont="1" applyBorder="1" applyAlignment="1" applyProtection="1">
      <alignment horizontal="center"/>
    </xf>
    <xf numFmtId="0" fontId="12" fillId="0" borderId="46" xfId="0" applyFont="1" applyBorder="1" applyAlignment="1" applyProtection="1">
      <alignment horizontal="center"/>
    </xf>
    <xf numFmtId="0" fontId="12" fillId="0" borderId="40" xfId="0" applyFont="1" applyBorder="1" applyAlignment="1" applyProtection="1">
      <alignment horizontal="center"/>
    </xf>
    <xf numFmtId="0" fontId="12" fillId="0" borderId="49" xfId="0" applyFont="1" applyBorder="1" applyAlignment="1" applyProtection="1">
      <alignment horizontal="left"/>
    </xf>
    <xf numFmtId="0" fontId="12" fillId="0" borderId="40" xfId="0" applyFont="1" applyBorder="1" applyAlignment="1" applyProtection="1">
      <alignment horizontal="left"/>
    </xf>
    <xf numFmtId="0" fontId="12" fillId="0" borderId="33" xfId="0" applyFont="1" applyBorder="1" applyProtection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34" xfId="0" applyFont="1" applyBorder="1" applyProtection="1"/>
    <xf numFmtId="0" fontId="7" fillId="0" borderId="35" xfId="0" applyFont="1" applyBorder="1" applyProtection="1"/>
    <xf numFmtId="167" fontId="7" fillId="0" borderId="33" xfId="0" applyNumberFormat="1" applyFont="1" applyBorder="1" applyProtection="1"/>
    <xf numFmtId="0" fontId="7" fillId="0" borderId="34" xfId="0" applyFont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7" fillId="0" borderId="45" xfId="0" applyFont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alignment horizontal="left"/>
      <protection locked="0"/>
    </xf>
    <xf numFmtId="0" fontId="7" fillId="0" borderId="48" xfId="0" applyFont="1" applyBorder="1" applyAlignment="1" applyProtection="1">
      <alignment horizontal="left"/>
      <protection locked="0"/>
    </xf>
    <xf numFmtId="166" fontId="7" fillId="0" borderId="41" xfId="0" applyNumberFormat="1" applyFont="1" applyBorder="1" applyAlignment="1" applyProtection="1">
      <alignment horizontal="center"/>
      <protection locked="0"/>
    </xf>
    <xf numFmtId="166" fontId="7" fillId="0" borderId="43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Fill="1" applyBorder="1" applyAlignment="1" applyProtection="1">
      <alignment horizontal="center"/>
      <protection locked="0"/>
    </xf>
    <xf numFmtId="1" fontId="7" fillId="0" borderId="42" xfId="0" applyNumberFormat="1" applyFont="1" applyFill="1" applyBorder="1" applyAlignment="1" applyProtection="1">
      <alignment horizontal="center"/>
      <protection locked="0"/>
    </xf>
    <xf numFmtId="1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1" xfId="0" applyNumberFormat="1" applyFont="1" applyFill="1" applyBorder="1" applyAlignment="1" applyProtection="1">
      <alignment horizontal="center"/>
      <protection locked="0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42" xfId="0" applyFont="1" applyBorder="1" applyAlignment="1" applyProtection="1">
      <alignment horizontal="left"/>
      <protection locked="0"/>
    </xf>
    <xf numFmtId="0" fontId="7" fillId="0" borderId="43" xfId="0" applyFont="1" applyBorder="1" applyAlignment="1" applyProtection="1">
      <alignment horizontal="left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43" xfId="0" applyNumberFormat="1" applyFont="1" applyBorder="1" applyAlignment="1" applyProtection="1">
      <alignment horizontal="center"/>
      <protection locked="0"/>
    </xf>
    <xf numFmtId="49" fontId="7" fillId="0" borderId="41" xfId="0" applyNumberFormat="1" applyFont="1" applyBorder="1" applyAlignment="1" applyProtection="1">
      <alignment horizontal="center"/>
      <protection locked="0"/>
    </xf>
    <xf numFmtId="49" fontId="7" fillId="0" borderId="43" xfId="0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/>
      <protection locked="0"/>
    </xf>
    <xf numFmtId="0" fontId="7" fillId="0" borderId="38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/>
      <protection locked="0"/>
    </xf>
    <xf numFmtId="166" fontId="7" fillId="0" borderId="37" xfId="0" applyNumberFormat="1" applyFont="1" applyBorder="1" applyAlignment="1" applyProtection="1">
      <alignment horizontal="center"/>
      <protection locked="0"/>
    </xf>
    <xf numFmtId="166" fontId="7" fillId="0" borderId="39" xfId="0" applyNumberFormat="1" applyFont="1" applyBorder="1" applyAlignment="1" applyProtection="1">
      <alignment horizontal="center"/>
      <protection locked="0"/>
    </xf>
    <xf numFmtId="1" fontId="7" fillId="0" borderId="37" xfId="0" applyNumberFormat="1" applyFont="1" applyFill="1" applyBorder="1" applyAlignment="1" applyProtection="1">
      <alignment horizontal="center"/>
      <protection locked="0"/>
    </xf>
    <xf numFmtId="1" fontId="7" fillId="0" borderId="38" xfId="0" applyNumberFormat="1" applyFont="1" applyFill="1" applyBorder="1" applyAlignment="1" applyProtection="1">
      <alignment horizontal="center"/>
      <protection locked="0"/>
    </xf>
    <xf numFmtId="1" fontId="7" fillId="0" borderId="39" xfId="0" applyNumberFormat="1" applyFont="1" applyFill="1" applyBorder="1" applyAlignment="1" applyProtection="1">
      <alignment horizontal="center"/>
      <protection locked="0"/>
    </xf>
    <xf numFmtId="49" fontId="7" fillId="0" borderId="37" xfId="0" applyNumberFormat="1" applyFont="1" applyFill="1" applyBorder="1" applyAlignment="1" applyProtection="1">
      <alignment horizontal="center"/>
      <protection locked="0"/>
    </xf>
    <xf numFmtId="49" fontId="7" fillId="0" borderId="39" xfId="0" applyNumberFormat="1" applyFont="1" applyFill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166" fontId="7" fillId="0" borderId="45" xfId="0" applyNumberFormat="1" applyFont="1" applyBorder="1" applyAlignment="1" applyProtection="1">
      <alignment horizontal="center"/>
      <protection locked="0"/>
    </xf>
    <xf numFmtId="166" fontId="7" fillId="0" borderId="47" xfId="0" applyNumberFormat="1" applyFont="1" applyBorder="1" applyAlignment="1" applyProtection="1">
      <alignment horizontal="center"/>
      <protection locked="0"/>
    </xf>
    <xf numFmtId="1" fontId="7" fillId="0" borderId="45" xfId="0" applyNumberFormat="1" applyFont="1" applyBorder="1" applyAlignment="1" applyProtection="1">
      <alignment horizontal="center"/>
      <protection locked="0"/>
    </xf>
    <xf numFmtId="1" fontId="7" fillId="0" borderId="47" xfId="0" applyNumberFormat="1" applyFont="1" applyBorder="1" applyAlignment="1" applyProtection="1">
      <alignment horizontal="center"/>
      <protection locked="0"/>
    </xf>
    <xf numFmtId="1" fontId="7" fillId="0" borderId="48" xfId="0" applyNumberFormat="1" applyFont="1" applyBorder="1" applyAlignment="1" applyProtection="1">
      <alignment horizontal="center"/>
      <protection locked="0"/>
    </xf>
    <xf numFmtId="49" fontId="7" fillId="0" borderId="45" xfId="0" applyNumberFormat="1" applyFont="1" applyBorder="1" applyAlignment="1" applyProtection="1">
      <alignment horizontal="center"/>
      <protection locked="0"/>
    </xf>
    <xf numFmtId="49" fontId="7" fillId="0" borderId="48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 locked="0"/>
    </xf>
    <xf numFmtId="166" fontId="7" fillId="0" borderId="48" xfId="0" applyNumberFormat="1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</xf>
    <xf numFmtId="0" fontId="12" fillId="0" borderId="34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12" fillId="0" borderId="32" xfId="0" applyFont="1" applyBorder="1" applyAlignment="1" applyProtection="1">
      <alignment horizontal="center"/>
    </xf>
    <xf numFmtId="166" fontId="7" fillId="0" borderId="38" xfId="0" applyNumberFormat="1" applyFont="1" applyBorder="1" applyAlignment="1" applyProtection="1">
      <alignment horizontal="center"/>
      <protection locked="0"/>
    </xf>
    <xf numFmtId="1" fontId="7" fillId="0" borderId="37" xfId="0" applyNumberFormat="1" applyFont="1" applyBorder="1" applyAlignment="1" applyProtection="1">
      <alignment horizontal="center"/>
      <protection locked="0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49" fontId="7" fillId="0" borderId="37" xfId="0" applyNumberFormat="1" applyFont="1" applyBorder="1" applyAlignment="1" applyProtection="1">
      <alignment horizontal="center"/>
      <protection locked="0"/>
    </xf>
    <xf numFmtId="49" fontId="7" fillId="0" borderId="39" xfId="0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</cellXfs>
  <cellStyles count="1">
    <cellStyle name="Standard" xfId="0" builtinId="0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123825</xdr:colOff>
      <xdr:row>0</xdr:row>
      <xdr:rowOff>0</xdr:rowOff>
    </xdr:from>
    <xdr:to>
      <xdr:col>20</xdr:col>
      <xdr:colOff>666750</xdr:colOff>
      <xdr:row>3</xdr:row>
      <xdr:rowOff>76200</xdr:rowOff>
    </xdr:to>
    <xdr:pic>
      <xdr:nvPicPr>
        <xdr:cNvPr id="2" name="Bild 1" descr="DFBL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25" y="0"/>
          <a:ext cx="5429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3</xdr:row>
      <xdr:rowOff>95250</xdr:rowOff>
    </xdr:to>
    <xdr:pic>
      <xdr:nvPicPr>
        <xdr:cNvPr id="4" name="Grafik 3" descr="DFBL-Log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5" name="Grafik 3" descr="DFBL-Log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7225" y="0"/>
          <a:ext cx="695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er\AppData\Local\Microsoft\Windows\INetCache\Content.Outlook\8TB7NYC7\DM%20m%20U12%20Kellinghus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enter\Documents\DFBL\Feld%202019\DM%20U14%20Wangersen\Spielplan%20m&#228;nnl%20U14%20Wangers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plan Sa"/>
      <sheetName val="Ergebnisse Sa"/>
      <sheetName val="Gruppe A"/>
      <sheetName val="Gruppe B"/>
      <sheetName val="Gruppe C"/>
      <sheetName val="Gruppe D"/>
      <sheetName val="Spielbericht"/>
      <sheetName val="Abschlusstabelle Sa"/>
      <sheetName val="Spielplan So"/>
      <sheetName val="Ergebnisse So"/>
      <sheetName val="Abschlusstabelle So"/>
    </sheetNames>
    <sheetDataSet>
      <sheetData sheetId="0">
        <row r="1">
          <cell r="A1" t="str">
            <v>Deutsche Meisterschaft der männlichen Jugend U 12 im Feldfaustball 2019</v>
          </cell>
        </row>
        <row r="2">
          <cell r="A2" t="str">
            <v>Samstag/Sonntag</v>
          </cell>
          <cell r="F2">
            <v>43708</v>
          </cell>
          <cell r="H2" t="str">
            <v>/</v>
          </cell>
          <cell r="I2">
            <v>43709</v>
          </cell>
        </row>
        <row r="3">
          <cell r="A3" t="str">
            <v>Kellinghusen</v>
          </cell>
          <cell r="F3" t="str">
            <v>VfL Kellinghusen</v>
          </cell>
        </row>
        <row r="4">
          <cell r="A4" t="str">
            <v>männlich U12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C8" t="str">
            <v/>
          </cell>
          <cell r="I8" t="str">
            <v/>
          </cell>
        </row>
        <row r="9">
          <cell r="C9" t="str">
            <v/>
          </cell>
          <cell r="I9" t="str">
            <v/>
          </cell>
        </row>
        <row r="10">
          <cell r="C10" t="str">
            <v/>
          </cell>
          <cell r="I10" t="str">
            <v/>
          </cell>
        </row>
        <row r="11">
          <cell r="C11" t="str">
            <v/>
          </cell>
          <cell r="I11" t="str">
            <v/>
          </cell>
        </row>
        <row r="12">
          <cell r="C12" t="str">
            <v/>
          </cell>
          <cell r="I12" t="str">
            <v/>
          </cell>
        </row>
        <row r="13">
          <cell r="C13" t="str">
            <v/>
          </cell>
          <cell r="I13" t="str">
            <v/>
          </cell>
        </row>
        <row r="20">
          <cell r="C20" t="str">
            <v/>
          </cell>
          <cell r="I20" t="str">
            <v/>
          </cell>
        </row>
        <row r="21">
          <cell r="C21" t="str">
            <v/>
          </cell>
          <cell r="I21" t="str">
            <v/>
          </cell>
        </row>
        <row r="22">
          <cell r="C22" t="str">
            <v/>
          </cell>
          <cell r="I22" t="str">
            <v/>
          </cell>
        </row>
        <row r="23">
          <cell r="C23" t="str">
            <v/>
          </cell>
          <cell r="I23" t="str">
            <v/>
          </cell>
        </row>
        <row r="24">
          <cell r="C24" t="str">
            <v/>
          </cell>
          <cell r="I24" t="str">
            <v/>
          </cell>
        </row>
        <row r="25">
          <cell r="C25" t="str">
            <v/>
          </cell>
          <cell r="I25" t="str">
            <v/>
          </cell>
        </row>
      </sheetData>
      <sheetData sheetId="8" refreshError="1"/>
      <sheetData sheetId="9">
        <row r="5">
          <cell r="H5" t="str">
            <v/>
          </cell>
          <cell r="J5" t="str">
            <v/>
          </cell>
          <cell r="AK5">
            <v>0</v>
          </cell>
          <cell r="AM5">
            <v>0</v>
          </cell>
        </row>
        <row r="6">
          <cell r="H6" t="str">
            <v/>
          </cell>
          <cell r="J6" t="str">
            <v/>
          </cell>
          <cell r="AK6">
            <v>0</v>
          </cell>
          <cell r="AM6">
            <v>0</v>
          </cell>
        </row>
        <row r="7">
          <cell r="H7" t="str">
            <v/>
          </cell>
          <cell r="J7" t="str">
            <v/>
          </cell>
          <cell r="AK7">
            <v>0</v>
          </cell>
          <cell r="AM7">
            <v>0</v>
          </cell>
        </row>
        <row r="8">
          <cell r="H8" t="str">
            <v/>
          </cell>
          <cell r="J8" t="str">
            <v/>
          </cell>
          <cell r="AK8">
            <v>0</v>
          </cell>
          <cell r="AM8">
            <v>0</v>
          </cell>
        </row>
        <row r="9">
          <cell r="H9" t="str">
            <v/>
          </cell>
          <cell r="J9" t="str">
            <v/>
          </cell>
          <cell r="AK9">
            <v>0</v>
          </cell>
          <cell r="AM9">
            <v>0</v>
          </cell>
        </row>
        <row r="10">
          <cell r="H10" t="str">
            <v/>
          </cell>
          <cell r="J10" t="str">
            <v/>
          </cell>
          <cell r="AK10">
            <v>0</v>
          </cell>
          <cell r="AM10">
            <v>0</v>
          </cell>
        </row>
        <row r="11">
          <cell r="H11" t="str">
            <v/>
          </cell>
          <cell r="J11" t="str">
            <v/>
          </cell>
          <cell r="AK11">
            <v>0</v>
          </cell>
          <cell r="AM11">
            <v>0</v>
          </cell>
        </row>
        <row r="12">
          <cell r="H12" t="str">
            <v/>
          </cell>
          <cell r="J12" t="str">
            <v/>
          </cell>
          <cell r="AK12">
            <v>0</v>
          </cell>
          <cell r="AM12">
            <v>0</v>
          </cell>
        </row>
        <row r="13">
          <cell r="H13" t="str">
            <v/>
          </cell>
          <cell r="J13" t="str">
            <v/>
          </cell>
          <cell r="AK13">
            <v>0</v>
          </cell>
          <cell r="AM13">
            <v>0</v>
          </cell>
        </row>
        <row r="14">
          <cell r="H14" t="str">
            <v/>
          </cell>
          <cell r="J14" t="str">
            <v/>
          </cell>
          <cell r="AK14">
            <v>0</v>
          </cell>
          <cell r="AM14">
            <v>0</v>
          </cell>
        </row>
        <row r="15">
          <cell r="H15" t="str">
            <v/>
          </cell>
          <cell r="J15" t="str">
            <v/>
          </cell>
          <cell r="AK15">
            <v>0</v>
          </cell>
          <cell r="AM15">
            <v>0</v>
          </cell>
        </row>
        <row r="16">
          <cell r="H16" t="str">
            <v/>
          </cell>
          <cell r="J16" t="str">
            <v/>
          </cell>
          <cell r="AK16">
            <v>0</v>
          </cell>
          <cell r="AM16">
            <v>0</v>
          </cell>
        </row>
        <row r="17">
          <cell r="H17" t="str">
            <v/>
          </cell>
          <cell r="J17" t="str">
            <v/>
          </cell>
          <cell r="AK17">
            <v>0</v>
          </cell>
          <cell r="AM17">
            <v>0</v>
          </cell>
        </row>
        <row r="18">
          <cell r="H18" t="str">
            <v/>
          </cell>
          <cell r="J18" t="str">
            <v/>
          </cell>
          <cell r="AK18">
            <v>0</v>
          </cell>
          <cell r="AM18">
            <v>0</v>
          </cell>
        </row>
        <row r="19">
          <cell r="H19" t="str">
            <v/>
          </cell>
          <cell r="J19" t="str">
            <v/>
          </cell>
          <cell r="AK19">
            <v>0</v>
          </cell>
          <cell r="AM19">
            <v>0</v>
          </cell>
        </row>
        <row r="20">
          <cell r="H20" t="str">
            <v/>
          </cell>
          <cell r="J20" t="str">
            <v/>
          </cell>
          <cell r="AK20">
            <v>0</v>
          </cell>
          <cell r="AM20">
            <v>0</v>
          </cell>
        </row>
        <row r="21">
          <cell r="H21" t="str">
            <v/>
          </cell>
          <cell r="J21" t="str">
            <v/>
          </cell>
          <cell r="AK21">
            <v>0</v>
          </cell>
          <cell r="AM21">
            <v>0</v>
          </cell>
        </row>
        <row r="26">
          <cell r="H26" t="str">
            <v/>
          </cell>
          <cell r="J26" t="str">
            <v/>
          </cell>
          <cell r="AK26">
            <v>0</v>
          </cell>
          <cell r="AM26">
            <v>0</v>
          </cell>
        </row>
        <row r="27">
          <cell r="H27" t="str">
            <v/>
          </cell>
          <cell r="J27" t="str">
            <v/>
          </cell>
          <cell r="AK27">
            <v>0</v>
          </cell>
          <cell r="AM27">
            <v>0</v>
          </cell>
        </row>
        <row r="28">
          <cell r="H28" t="str">
            <v/>
          </cell>
          <cell r="J28" t="str">
            <v/>
          </cell>
          <cell r="AK28">
            <v>0</v>
          </cell>
          <cell r="AM28">
            <v>0</v>
          </cell>
        </row>
        <row r="29">
          <cell r="H29" t="str">
            <v/>
          </cell>
          <cell r="J29" t="str">
            <v/>
          </cell>
          <cell r="AK29">
            <v>0</v>
          </cell>
          <cell r="AM29">
            <v>0</v>
          </cell>
        </row>
        <row r="30">
          <cell r="H30" t="str">
            <v/>
          </cell>
          <cell r="J30" t="str">
            <v/>
          </cell>
          <cell r="AK30">
            <v>0</v>
          </cell>
          <cell r="AM30">
            <v>0</v>
          </cell>
        </row>
        <row r="31">
          <cell r="H31" t="str">
            <v/>
          </cell>
          <cell r="J31" t="str">
            <v/>
          </cell>
          <cell r="AK31">
            <v>0</v>
          </cell>
          <cell r="AM31">
            <v>0</v>
          </cell>
        </row>
        <row r="32">
          <cell r="H32" t="str">
            <v/>
          </cell>
          <cell r="J32" t="str">
            <v/>
          </cell>
          <cell r="AK32">
            <v>0</v>
          </cell>
          <cell r="AM32">
            <v>0</v>
          </cell>
        </row>
        <row r="33">
          <cell r="H33" t="str">
            <v/>
          </cell>
          <cell r="J33" t="str">
            <v/>
          </cell>
          <cell r="AK33">
            <v>0</v>
          </cell>
          <cell r="AM33">
            <v>0</v>
          </cell>
        </row>
        <row r="34">
          <cell r="H34" t="str">
            <v/>
          </cell>
          <cell r="J34" t="str">
            <v/>
          </cell>
          <cell r="AK34">
            <v>0</v>
          </cell>
          <cell r="AM34">
            <v>0</v>
          </cell>
        </row>
        <row r="35">
          <cell r="H35" t="str">
            <v/>
          </cell>
          <cell r="J35" t="str">
            <v/>
          </cell>
          <cell r="AK35">
            <v>0</v>
          </cell>
          <cell r="AM35">
            <v>0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</sheetNames>
    <sheetDataSet>
      <sheetData sheetId="0"/>
      <sheetData sheetId="1"/>
      <sheetData sheetId="2">
        <row r="2">
          <cell r="D2" t="str">
            <v xml:space="preserve"> Deutsche Meisterschaft der Jugend  Feld   2019</v>
          </cell>
        </row>
        <row r="3">
          <cell r="K3" t="str">
            <v>m U14</v>
          </cell>
        </row>
        <row r="4">
          <cell r="P4">
            <v>43722</v>
          </cell>
          <cell r="T4">
            <v>43723</v>
          </cell>
        </row>
        <row r="5">
          <cell r="A5" t="str">
            <v xml:space="preserve">Ausrichter:     </v>
          </cell>
        </row>
        <row r="169">
          <cell r="P169" t="str">
            <v>F30</v>
          </cell>
        </row>
        <row r="170">
          <cell r="P170" t="str">
            <v>M 35</v>
          </cell>
        </row>
        <row r="171">
          <cell r="P171" t="str">
            <v>M 45</v>
          </cell>
        </row>
        <row r="172">
          <cell r="P172" t="str">
            <v>M 55</v>
          </cell>
        </row>
        <row r="173">
          <cell r="P173" t="str">
            <v>M 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5"/>
  <sheetViews>
    <sheetView tabSelected="1" zoomScaleNormal="100" workbookViewId="0"/>
  </sheetViews>
  <sheetFormatPr baseColWidth="10" defaultColWidth="7.140625" defaultRowHeight="15" x14ac:dyDescent="0.25"/>
  <sheetData>
    <row r="1" spans="1:2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x14ac:dyDescent="0.25">
      <c r="A2" s="3" t="s">
        <v>1</v>
      </c>
      <c r="F2" s="160">
        <v>43708</v>
      </c>
      <c r="G2" s="160"/>
      <c r="H2" s="4" t="s">
        <v>2</v>
      </c>
      <c r="I2" s="5">
        <f>F2+1</f>
        <v>43709</v>
      </c>
    </row>
    <row r="3" spans="1:22" x14ac:dyDescent="0.25">
      <c r="A3" s="3" t="s">
        <v>3</v>
      </c>
      <c r="B3" s="3"/>
      <c r="C3" s="3"/>
      <c r="D3" s="3"/>
      <c r="E3" s="3"/>
      <c r="F3" s="3" t="s">
        <v>4</v>
      </c>
      <c r="G3" s="3"/>
      <c r="H3" s="3"/>
      <c r="I3" s="3"/>
      <c r="J3" s="3"/>
      <c r="K3" s="3"/>
      <c r="L3" s="3" t="s">
        <v>5</v>
      </c>
      <c r="M3" s="3"/>
      <c r="N3" s="3"/>
      <c r="O3" s="3"/>
      <c r="P3" s="3"/>
      <c r="Q3" s="3"/>
      <c r="R3" s="6"/>
      <c r="S3" s="6"/>
      <c r="T3" s="6"/>
      <c r="U3" s="6"/>
      <c r="V3" s="7"/>
    </row>
    <row r="4" spans="1:22" x14ac:dyDescent="0.25">
      <c r="A4" s="3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x14ac:dyDescent="0.25">
      <c r="A5" s="3"/>
      <c r="B5" s="3"/>
      <c r="C5" s="8"/>
      <c r="D5" s="9" t="s">
        <v>7</v>
      </c>
      <c r="E5" s="10"/>
      <c r="F5" s="11"/>
      <c r="G5" s="12" t="s">
        <v>8</v>
      </c>
      <c r="H5" s="13"/>
      <c r="I5" s="14" t="s">
        <v>9</v>
      </c>
      <c r="J5" s="15"/>
      <c r="K5" s="16"/>
      <c r="L5" s="17" t="s">
        <v>8</v>
      </c>
      <c r="M5" s="18"/>
      <c r="N5" s="19" t="s">
        <v>10</v>
      </c>
      <c r="O5" s="20"/>
      <c r="P5" s="21"/>
      <c r="Q5" s="22" t="s">
        <v>8</v>
      </c>
      <c r="R5" s="23"/>
      <c r="S5" s="24" t="s">
        <v>11</v>
      </c>
      <c r="T5" s="25"/>
      <c r="U5" s="26"/>
      <c r="V5" s="27" t="s">
        <v>8</v>
      </c>
    </row>
    <row r="6" spans="1:22" x14ac:dyDescent="0.25">
      <c r="A6" s="6" t="s">
        <v>12</v>
      </c>
      <c r="B6" s="6"/>
      <c r="C6" s="28">
        <v>1</v>
      </c>
      <c r="D6" s="29" t="s">
        <v>13</v>
      </c>
      <c r="E6" s="30"/>
      <c r="F6" s="31" t="s">
        <v>14</v>
      </c>
      <c r="G6" s="31"/>
      <c r="H6" s="32">
        <v>7</v>
      </c>
      <c r="I6" s="33" t="s">
        <v>15</v>
      </c>
      <c r="J6" s="34"/>
      <c r="K6" s="35" t="s">
        <v>14</v>
      </c>
      <c r="L6" s="35"/>
      <c r="M6" s="36">
        <v>13</v>
      </c>
      <c r="N6" s="37" t="s">
        <v>16</v>
      </c>
      <c r="O6" s="38"/>
      <c r="P6" s="39" t="s">
        <v>14</v>
      </c>
      <c r="Q6" s="39"/>
      <c r="R6" s="40">
        <v>19</v>
      </c>
      <c r="S6" s="41" t="s">
        <v>17</v>
      </c>
      <c r="T6" s="42"/>
      <c r="U6" s="41" t="s">
        <v>14</v>
      </c>
      <c r="V6" s="43"/>
    </row>
    <row r="7" spans="1:22" x14ac:dyDescent="0.25">
      <c r="A7" s="3" t="s">
        <v>18</v>
      </c>
      <c r="B7" s="3"/>
      <c r="C7" s="28">
        <v>2</v>
      </c>
      <c r="D7" s="44" t="s">
        <v>19</v>
      </c>
      <c r="E7" s="45"/>
      <c r="F7" s="31" t="s">
        <v>20</v>
      </c>
      <c r="G7" s="31"/>
      <c r="H7" s="32">
        <v>8</v>
      </c>
      <c r="I7" s="33" t="s">
        <v>21</v>
      </c>
      <c r="J7" s="34"/>
      <c r="K7" s="35" t="s">
        <v>20</v>
      </c>
      <c r="L7" s="35"/>
      <c r="M7" s="36">
        <v>14</v>
      </c>
      <c r="N7" s="37" t="s">
        <v>22</v>
      </c>
      <c r="O7" s="38"/>
      <c r="P7" s="39" t="s">
        <v>20</v>
      </c>
      <c r="Q7" s="39"/>
      <c r="R7" s="40">
        <v>20</v>
      </c>
      <c r="S7" s="41" t="s">
        <v>23</v>
      </c>
      <c r="T7" s="42"/>
      <c r="U7" s="46" t="s">
        <v>24</v>
      </c>
      <c r="V7" s="43"/>
    </row>
    <row r="8" spans="1:22" x14ac:dyDescent="0.25">
      <c r="A8" s="6"/>
      <c r="B8" s="6"/>
      <c r="C8" s="28">
        <v>3</v>
      </c>
      <c r="D8" s="44" t="s">
        <v>25</v>
      </c>
      <c r="E8" s="45"/>
      <c r="F8" s="31" t="s">
        <v>26</v>
      </c>
      <c r="G8" s="31"/>
      <c r="H8" s="32">
        <v>9</v>
      </c>
      <c r="I8" s="33" t="s">
        <v>27</v>
      </c>
      <c r="J8" s="34"/>
      <c r="K8" s="35" t="s">
        <v>28</v>
      </c>
      <c r="L8" s="35"/>
      <c r="M8" s="36">
        <v>15</v>
      </c>
      <c r="N8" s="37" t="s">
        <v>29</v>
      </c>
      <c r="O8" s="38"/>
      <c r="P8" s="39" t="s">
        <v>28</v>
      </c>
      <c r="Q8" s="39"/>
      <c r="R8" s="40">
        <v>21</v>
      </c>
      <c r="S8" s="41" t="s">
        <v>30</v>
      </c>
      <c r="T8" s="42"/>
      <c r="U8" s="41" t="s">
        <v>31</v>
      </c>
      <c r="V8" s="43"/>
    </row>
    <row r="9" spans="1:22" x14ac:dyDescent="0.25">
      <c r="A9" s="6"/>
      <c r="B9" s="6"/>
      <c r="C9" s="28">
        <v>4</v>
      </c>
      <c r="D9" s="44" t="s">
        <v>32</v>
      </c>
      <c r="E9" s="45"/>
      <c r="F9" s="31" t="s">
        <v>33</v>
      </c>
      <c r="G9" s="31"/>
      <c r="H9" s="32">
        <v>10</v>
      </c>
      <c r="I9" s="33" t="s">
        <v>34</v>
      </c>
      <c r="J9" s="34"/>
      <c r="K9" s="35" t="s">
        <v>35</v>
      </c>
      <c r="L9" s="35"/>
      <c r="M9" s="36">
        <v>16</v>
      </c>
      <c r="N9" s="37" t="s">
        <v>36</v>
      </c>
      <c r="O9" s="38"/>
      <c r="P9" s="39" t="s">
        <v>31</v>
      </c>
      <c r="Q9" s="39"/>
      <c r="R9" s="40">
        <v>22</v>
      </c>
      <c r="S9" s="41" t="s">
        <v>37</v>
      </c>
      <c r="T9" s="42"/>
      <c r="U9" s="41" t="s">
        <v>38</v>
      </c>
      <c r="V9" s="43"/>
    </row>
    <row r="10" spans="1:22" x14ac:dyDescent="0.25">
      <c r="A10" s="47"/>
      <c r="B10" s="48">
        <v>1.7361111111111112E-2</v>
      </c>
      <c r="C10" s="28">
        <v>5</v>
      </c>
      <c r="D10" s="44" t="s">
        <v>39</v>
      </c>
      <c r="E10" s="45"/>
      <c r="F10" s="31" t="s">
        <v>40</v>
      </c>
      <c r="G10" s="31"/>
      <c r="H10" s="32">
        <v>11</v>
      </c>
      <c r="I10" s="33" t="s">
        <v>41</v>
      </c>
      <c r="J10" s="34"/>
      <c r="K10" s="35" t="s">
        <v>42</v>
      </c>
      <c r="L10" s="35"/>
      <c r="M10" s="36">
        <v>17</v>
      </c>
      <c r="N10" s="37" t="s">
        <v>43</v>
      </c>
      <c r="O10" s="38"/>
      <c r="P10" s="39" t="s">
        <v>44</v>
      </c>
      <c r="Q10" s="39"/>
      <c r="R10" s="40">
        <v>23</v>
      </c>
      <c r="S10" s="41" t="s">
        <v>45</v>
      </c>
      <c r="T10" s="42"/>
      <c r="U10" s="41" t="s">
        <v>46</v>
      </c>
      <c r="V10" s="43"/>
    </row>
    <row r="11" spans="1:22" x14ac:dyDescent="0.25">
      <c r="A11" s="6"/>
      <c r="B11" s="48">
        <v>6.9444444444444441E-3</v>
      </c>
      <c r="C11" s="49">
        <v>6</v>
      </c>
      <c r="D11" s="50" t="s">
        <v>47</v>
      </c>
      <c r="E11" s="51"/>
      <c r="F11" s="52" t="s">
        <v>14</v>
      </c>
      <c r="G11" s="52"/>
      <c r="H11" s="53">
        <v>12</v>
      </c>
      <c r="I11" s="54" t="s">
        <v>48</v>
      </c>
      <c r="J11" s="55"/>
      <c r="K11" s="56" t="s">
        <v>49</v>
      </c>
      <c r="L11" s="56"/>
      <c r="M11" s="57">
        <v>18</v>
      </c>
      <c r="N11" s="58" t="s">
        <v>50</v>
      </c>
      <c r="O11" s="59"/>
      <c r="P11" s="60" t="s">
        <v>14</v>
      </c>
      <c r="Q11" s="60"/>
      <c r="R11" s="61">
        <v>24</v>
      </c>
      <c r="S11" s="62" t="s">
        <v>51</v>
      </c>
      <c r="T11" s="63"/>
      <c r="U11" s="62" t="s">
        <v>40</v>
      </c>
      <c r="V11" s="64"/>
    </row>
    <row r="12" spans="1:22" ht="15.75" thickBot="1" x14ac:dyDescent="0.3">
      <c r="A12" s="6"/>
      <c r="B12" s="48">
        <v>1.3888888888888888E-2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.75" thickBot="1" x14ac:dyDescent="0.3">
      <c r="A13" s="65" t="s">
        <v>52</v>
      </c>
      <c r="B13" s="66" t="s">
        <v>53</v>
      </c>
      <c r="C13" s="67"/>
      <c r="D13" s="68" t="s">
        <v>54</v>
      </c>
      <c r="E13" s="69"/>
      <c r="F13" s="70" t="s">
        <v>55</v>
      </c>
      <c r="G13" s="71" t="s">
        <v>56</v>
      </c>
      <c r="H13" s="72"/>
      <c r="I13" s="68" t="s">
        <v>57</v>
      </c>
      <c r="J13" s="69"/>
      <c r="K13" s="70" t="s">
        <v>55</v>
      </c>
      <c r="L13" s="71" t="s">
        <v>56</v>
      </c>
      <c r="M13" s="67"/>
      <c r="N13" s="68" t="s">
        <v>58</v>
      </c>
      <c r="O13" s="69"/>
      <c r="P13" s="70" t="s">
        <v>55</v>
      </c>
      <c r="Q13" s="71" t="s">
        <v>56</v>
      </c>
      <c r="R13" s="72"/>
      <c r="S13" s="68" t="s">
        <v>59</v>
      </c>
      <c r="T13" s="69"/>
      <c r="U13" s="70" t="s">
        <v>55</v>
      </c>
      <c r="V13" s="71" t="s">
        <v>56</v>
      </c>
    </row>
    <row r="14" spans="1:22" x14ac:dyDescent="0.25">
      <c r="A14" s="73">
        <v>1</v>
      </c>
      <c r="B14" s="74">
        <v>0.41666666666666669</v>
      </c>
      <c r="C14" s="75" t="s">
        <v>60</v>
      </c>
      <c r="D14" s="76" t="str">
        <f>D6</f>
        <v>TSV Bardowick</v>
      </c>
      <c r="E14" s="77" t="s">
        <v>61</v>
      </c>
      <c r="F14" s="78">
        <v>6</v>
      </c>
      <c r="G14" s="79"/>
      <c r="H14" s="73">
        <v>1</v>
      </c>
      <c r="I14" s="76" t="str">
        <f>I6</f>
        <v>MTV Oldendorf</v>
      </c>
      <c r="J14" s="77" t="s">
        <v>61</v>
      </c>
      <c r="K14" s="80">
        <v>12</v>
      </c>
      <c r="L14" s="81"/>
      <c r="M14" s="73">
        <v>1</v>
      </c>
      <c r="N14" s="76" t="str">
        <f>N6</f>
        <v>TV Brettorf</v>
      </c>
      <c r="O14" s="77" t="s">
        <v>61</v>
      </c>
      <c r="P14" s="76">
        <v>18</v>
      </c>
      <c r="Q14" s="77"/>
      <c r="R14" s="73">
        <v>1</v>
      </c>
      <c r="S14" s="76" t="str">
        <f>S6</f>
        <v>MTV Wangersen</v>
      </c>
      <c r="T14" s="77" t="s">
        <v>61</v>
      </c>
      <c r="U14" s="76">
        <v>24</v>
      </c>
      <c r="V14" s="82"/>
    </row>
    <row r="15" spans="1:22" x14ac:dyDescent="0.25">
      <c r="A15" s="83"/>
      <c r="B15" s="84">
        <v>0.43055555555555558</v>
      </c>
      <c r="C15" s="85"/>
      <c r="D15" s="157" t="str">
        <f>D9</f>
        <v>TV Herrnwahlthann</v>
      </c>
      <c r="E15" s="158"/>
      <c r="F15" s="86" t="str">
        <f>D11</f>
        <v>Wardenburger TV</v>
      </c>
      <c r="G15" s="87"/>
      <c r="H15" s="83"/>
      <c r="I15" s="157" t="str">
        <f>I9</f>
        <v>SV Kubschütz</v>
      </c>
      <c r="J15" s="158"/>
      <c r="K15" s="86" t="str">
        <f>I11</f>
        <v>Hammer SC</v>
      </c>
      <c r="L15" s="87"/>
      <c r="M15" s="83"/>
      <c r="N15" s="157" t="str">
        <f>N9</f>
        <v>MTV Rosenheim</v>
      </c>
      <c r="O15" s="158"/>
      <c r="P15" s="157" t="str">
        <f>N11</f>
        <v>Ahlhorner SV</v>
      </c>
      <c r="Q15" s="158"/>
      <c r="R15" s="83"/>
      <c r="S15" s="157" t="str">
        <f>S9</f>
        <v>Leichlinger TV</v>
      </c>
      <c r="T15" s="158"/>
      <c r="U15" s="157" t="str">
        <f>S11</f>
        <v>TV Unterhaugstett</v>
      </c>
      <c r="V15" s="159"/>
    </row>
    <row r="16" spans="1:22" x14ac:dyDescent="0.25">
      <c r="A16" s="73">
        <v>2</v>
      </c>
      <c r="B16" s="74" t="s">
        <v>62</v>
      </c>
      <c r="C16" s="75" t="s">
        <v>60</v>
      </c>
      <c r="D16" s="76" t="str">
        <f>D7</f>
        <v>TSV Wiemersdorf</v>
      </c>
      <c r="E16" s="77" t="s">
        <v>61</v>
      </c>
      <c r="F16" s="80">
        <v>4</v>
      </c>
      <c r="G16" s="81"/>
      <c r="H16" s="73">
        <v>2</v>
      </c>
      <c r="I16" s="76" t="str">
        <f>I7</f>
        <v>Großenasper SV</v>
      </c>
      <c r="J16" s="77" t="s">
        <v>61</v>
      </c>
      <c r="K16" s="80">
        <v>10</v>
      </c>
      <c r="L16" s="81"/>
      <c r="M16" s="73">
        <v>2</v>
      </c>
      <c r="N16" s="76" t="str">
        <f>N7</f>
        <v>TSV Gnutz</v>
      </c>
      <c r="O16" s="77" t="s">
        <v>61</v>
      </c>
      <c r="P16" s="76">
        <v>16</v>
      </c>
      <c r="Q16" s="77"/>
      <c r="R16" s="73">
        <v>2</v>
      </c>
      <c r="S16" s="76" t="str">
        <f>S7</f>
        <v>TuS wackendorf-Götzberg</v>
      </c>
      <c r="T16" s="77" t="s">
        <v>61</v>
      </c>
      <c r="U16" s="76">
        <v>22</v>
      </c>
      <c r="V16" s="82"/>
    </row>
    <row r="17" spans="1:22" x14ac:dyDescent="0.25">
      <c r="A17" s="88"/>
      <c r="B17" s="89">
        <v>0.4513888888888889</v>
      </c>
      <c r="C17" s="90"/>
      <c r="D17" s="157" t="str">
        <f>D10</f>
        <v>TSV Kleinvillars</v>
      </c>
      <c r="E17" s="158"/>
      <c r="F17" s="86" t="str">
        <f>D9</f>
        <v>TV Herrnwahlthann</v>
      </c>
      <c r="G17" s="91"/>
      <c r="H17" s="88"/>
      <c r="I17" s="157" t="str">
        <f>I10</f>
        <v>TV Käfertal</v>
      </c>
      <c r="J17" s="158"/>
      <c r="K17" s="86" t="str">
        <f>I9</f>
        <v>SV Kubschütz</v>
      </c>
      <c r="L17" s="91"/>
      <c r="M17" s="88"/>
      <c r="N17" s="157" t="str">
        <f>N10</f>
        <v>SC DHfK Leipzig</v>
      </c>
      <c r="O17" s="158"/>
      <c r="P17" s="157" t="str">
        <f>N9</f>
        <v>MTV Rosenheim</v>
      </c>
      <c r="Q17" s="158"/>
      <c r="R17" s="88"/>
      <c r="S17" s="157" t="str">
        <f>S10</f>
        <v>Güstrower SC</v>
      </c>
      <c r="T17" s="158"/>
      <c r="U17" s="157" t="str">
        <f>S9</f>
        <v>Leichlinger TV</v>
      </c>
      <c r="V17" s="159"/>
    </row>
    <row r="18" spans="1:22" x14ac:dyDescent="0.25">
      <c r="A18" s="73">
        <v>3</v>
      </c>
      <c r="B18" s="74" t="s">
        <v>62</v>
      </c>
      <c r="C18" s="75" t="s">
        <v>60</v>
      </c>
      <c r="D18" s="76" t="str">
        <f>D8</f>
        <v>TV Rendel</v>
      </c>
      <c r="E18" s="77" t="s">
        <v>61</v>
      </c>
      <c r="F18" s="80">
        <v>2</v>
      </c>
      <c r="G18" s="81"/>
      <c r="H18" s="73">
        <v>3</v>
      </c>
      <c r="I18" s="76" t="str">
        <f>I8</f>
        <v>TuS Wickrath</v>
      </c>
      <c r="J18" s="77" t="s">
        <v>61</v>
      </c>
      <c r="K18" s="80">
        <v>8</v>
      </c>
      <c r="L18" s="81"/>
      <c r="M18" s="73">
        <v>3</v>
      </c>
      <c r="N18" s="76" t="str">
        <f>N8</f>
        <v>Ohligser TV</v>
      </c>
      <c r="O18" s="77" t="s">
        <v>61</v>
      </c>
      <c r="P18" s="76">
        <v>14</v>
      </c>
      <c r="Q18" s="77"/>
      <c r="R18" s="73">
        <v>3</v>
      </c>
      <c r="S18" s="76" t="str">
        <f>S8</f>
        <v>TuS Frammersbach</v>
      </c>
      <c r="T18" s="77" t="s">
        <v>61</v>
      </c>
      <c r="U18" s="76">
        <v>20</v>
      </c>
      <c r="V18" s="82"/>
    </row>
    <row r="19" spans="1:22" x14ac:dyDescent="0.25">
      <c r="A19" s="88"/>
      <c r="B19" s="89">
        <v>0.47222222222222221</v>
      </c>
      <c r="C19" s="92"/>
      <c r="D19" s="157" t="str">
        <f>D11</f>
        <v>Wardenburger TV</v>
      </c>
      <c r="E19" s="158"/>
      <c r="F19" s="86" t="str">
        <f>D7</f>
        <v>TSV Wiemersdorf</v>
      </c>
      <c r="G19" s="91"/>
      <c r="H19" s="88"/>
      <c r="I19" s="157" t="str">
        <f>I11</f>
        <v>Hammer SC</v>
      </c>
      <c r="J19" s="158"/>
      <c r="K19" s="86" t="str">
        <f>I7</f>
        <v>Großenasper SV</v>
      </c>
      <c r="L19" s="91"/>
      <c r="M19" s="88"/>
      <c r="N19" s="157" t="str">
        <f>N11</f>
        <v>Ahlhorner SV</v>
      </c>
      <c r="O19" s="158"/>
      <c r="P19" s="157" t="str">
        <f>N7</f>
        <v>TSV Gnutz</v>
      </c>
      <c r="Q19" s="158"/>
      <c r="R19" s="88"/>
      <c r="S19" s="157" t="str">
        <f>S11</f>
        <v>TV Unterhaugstett</v>
      </c>
      <c r="T19" s="158"/>
      <c r="U19" s="157" t="str">
        <f>S7</f>
        <v>TuS wackendorf-Götzberg</v>
      </c>
      <c r="V19" s="159"/>
    </row>
    <row r="20" spans="1:22" x14ac:dyDescent="0.25">
      <c r="A20" s="73">
        <v>4</v>
      </c>
      <c r="B20" s="74" t="s">
        <v>62</v>
      </c>
      <c r="C20" s="75" t="s">
        <v>60</v>
      </c>
      <c r="D20" s="76" t="str">
        <f>D6</f>
        <v>TSV Bardowick</v>
      </c>
      <c r="E20" s="77" t="s">
        <v>61</v>
      </c>
      <c r="F20" s="80">
        <v>3</v>
      </c>
      <c r="G20" s="81"/>
      <c r="H20" s="73">
        <v>4</v>
      </c>
      <c r="I20" s="76" t="str">
        <f>I6</f>
        <v>MTV Oldendorf</v>
      </c>
      <c r="J20" s="77" t="s">
        <v>61</v>
      </c>
      <c r="K20" s="80">
        <v>9</v>
      </c>
      <c r="L20" s="81"/>
      <c r="M20" s="73">
        <v>4</v>
      </c>
      <c r="N20" s="76" t="str">
        <f>N6</f>
        <v>TV Brettorf</v>
      </c>
      <c r="O20" s="77" t="s">
        <v>61</v>
      </c>
      <c r="P20" s="76">
        <v>15</v>
      </c>
      <c r="Q20" s="77"/>
      <c r="R20" s="73">
        <v>4</v>
      </c>
      <c r="S20" s="76" t="str">
        <f>S6</f>
        <v>MTV Wangersen</v>
      </c>
      <c r="T20" s="77" t="s">
        <v>61</v>
      </c>
      <c r="U20" s="76">
        <v>21</v>
      </c>
      <c r="V20" s="82"/>
    </row>
    <row r="21" spans="1:22" x14ac:dyDescent="0.25">
      <c r="A21" s="88"/>
      <c r="B21" s="89">
        <v>0.49305555555555558</v>
      </c>
      <c r="C21" s="92"/>
      <c r="D21" s="157" t="str">
        <f>D10</f>
        <v>TSV Kleinvillars</v>
      </c>
      <c r="E21" s="158"/>
      <c r="F21" s="86" t="str">
        <f>D8</f>
        <v>TV Rendel</v>
      </c>
      <c r="G21" s="91"/>
      <c r="H21" s="88"/>
      <c r="I21" s="157" t="str">
        <f>I10</f>
        <v>TV Käfertal</v>
      </c>
      <c r="J21" s="158"/>
      <c r="K21" s="86" t="str">
        <f>I8</f>
        <v>TuS Wickrath</v>
      </c>
      <c r="L21" s="91"/>
      <c r="M21" s="88"/>
      <c r="N21" s="157" t="str">
        <f>N10</f>
        <v>SC DHfK Leipzig</v>
      </c>
      <c r="O21" s="158"/>
      <c r="P21" s="157" t="str">
        <f>N8</f>
        <v>Ohligser TV</v>
      </c>
      <c r="Q21" s="158"/>
      <c r="R21" s="88"/>
      <c r="S21" s="157" t="str">
        <f>S10</f>
        <v>Güstrower SC</v>
      </c>
      <c r="T21" s="158"/>
      <c r="U21" s="157" t="str">
        <f>S8</f>
        <v>TuS Frammersbach</v>
      </c>
      <c r="V21" s="159"/>
    </row>
    <row r="22" spans="1:22" x14ac:dyDescent="0.25">
      <c r="A22" s="73">
        <v>5</v>
      </c>
      <c r="B22" s="74" t="s">
        <v>62</v>
      </c>
      <c r="C22" s="75" t="s">
        <v>60</v>
      </c>
      <c r="D22" s="76" t="str">
        <f>D7</f>
        <v>TSV Wiemersdorf</v>
      </c>
      <c r="E22" s="77" t="s">
        <v>61</v>
      </c>
      <c r="F22" s="80">
        <v>1</v>
      </c>
      <c r="G22" s="81"/>
      <c r="H22" s="73">
        <v>5</v>
      </c>
      <c r="I22" s="76" t="str">
        <f>I7</f>
        <v>Großenasper SV</v>
      </c>
      <c r="J22" s="77" t="s">
        <v>61</v>
      </c>
      <c r="K22" s="80">
        <v>7</v>
      </c>
      <c r="L22" s="81"/>
      <c r="M22" s="73">
        <v>5</v>
      </c>
      <c r="N22" s="76" t="str">
        <f>N7</f>
        <v>TSV Gnutz</v>
      </c>
      <c r="O22" s="77" t="s">
        <v>61</v>
      </c>
      <c r="P22" s="76">
        <v>13</v>
      </c>
      <c r="Q22" s="77"/>
      <c r="R22" s="73">
        <v>5</v>
      </c>
      <c r="S22" s="76" t="str">
        <f>S7</f>
        <v>TuS wackendorf-Götzberg</v>
      </c>
      <c r="T22" s="77" t="s">
        <v>61</v>
      </c>
      <c r="U22" s="76">
        <v>19</v>
      </c>
      <c r="V22" s="82"/>
    </row>
    <row r="23" spans="1:22" x14ac:dyDescent="0.25">
      <c r="A23" s="88"/>
      <c r="B23" s="89">
        <v>0.51388888888888884</v>
      </c>
      <c r="C23" s="92"/>
      <c r="D23" s="157" t="str">
        <f>D11</f>
        <v>Wardenburger TV</v>
      </c>
      <c r="E23" s="158"/>
      <c r="F23" s="86" t="str">
        <f>D6</f>
        <v>TSV Bardowick</v>
      </c>
      <c r="G23" s="91"/>
      <c r="H23" s="88"/>
      <c r="I23" s="157" t="str">
        <f>I11</f>
        <v>Hammer SC</v>
      </c>
      <c r="J23" s="158"/>
      <c r="K23" s="86" t="str">
        <f>I6</f>
        <v>MTV Oldendorf</v>
      </c>
      <c r="L23" s="91"/>
      <c r="M23" s="88"/>
      <c r="N23" s="157" t="str">
        <f>N11</f>
        <v>Ahlhorner SV</v>
      </c>
      <c r="O23" s="158"/>
      <c r="P23" s="157" t="str">
        <f>N6</f>
        <v>TV Brettorf</v>
      </c>
      <c r="Q23" s="158"/>
      <c r="R23" s="88"/>
      <c r="S23" s="157" t="str">
        <f>S11</f>
        <v>TV Unterhaugstett</v>
      </c>
      <c r="T23" s="158"/>
      <c r="U23" s="157" t="str">
        <f>S6</f>
        <v>MTV Wangersen</v>
      </c>
      <c r="V23" s="159"/>
    </row>
    <row r="24" spans="1:22" x14ac:dyDescent="0.25">
      <c r="A24" s="73">
        <v>6</v>
      </c>
      <c r="B24" s="74" t="s">
        <v>62</v>
      </c>
      <c r="C24" s="75" t="s">
        <v>60</v>
      </c>
      <c r="D24" s="76" t="str">
        <f>D8</f>
        <v>TV Rendel</v>
      </c>
      <c r="E24" s="77" t="s">
        <v>61</v>
      </c>
      <c r="F24" s="80">
        <v>5</v>
      </c>
      <c r="G24" s="81"/>
      <c r="H24" s="73">
        <v>6</v>
      </c>
      <c r="I24" s="76" t="str">
        <f>I8</f>
        <v>TuS Wickrath</v>
      </c>
      <c r="J24" s="77" t="s">
        <v>61</v>
      </c>
      <c r="K24" s="80">
        <v>11</v>
      </c>
      <c r="L24" s="81"/>
      <c r="M24" s="73">
        <v>6</v>
      </c>
      <c r="N24" s="76" t="str">
        <f>N8</f>
        <v>Ohligser TV</v>
      </c>
      <c r="O24" s="77" t="s">
        <v>61</v>
      </c>
      <c r="P24" s="76">
        <v>17</v>
      </c>
      <c r="Q24" s="77"/>
      <c r="R24" s="73">
        <v>6</v>
      </c>
      <c r="S24" s="76" t="str">
        <f>S8</f>
        <v>TuS Frammersbach</v>
      </c>
      <c r="T24" s="77" t="s">
        <v>61</v>
      </c>
      <c r="U24" s="76">
        <v>23</v>
      </c>
      <c r="V24" s="82"/>
    </row>
    <row r="25" spans="1:22" x14ac:dyDescent="0.25">
      <c r="A25" s="88"/>
      <c r="B25" s="89">
        <v>0.54513888888888884</v>
      </c>
      <c r="C25" s="92"/>
      <c r="D25" s="157" t="str">
        <f>D9</f>
        <v>TV Herrnwahlthann</v>
      </c>
      <c r="E25" s="158"/>
      <c r="F25" s="86" t="str">
        <f>D10</f>
        <v>TSV Kleinvillars</v>
      </c>
      <c r="G25" s="91"/>
      <c r="H25" s="88"/>
      <c r="I25" s="157" t="str">
        <f>I9</f>
        <v>SV Kubschütz</v>
      </c>
      <c r="J25" s="158"/>
      <c r="K25" s="86" t="str">
        <f>I10</f>
        <v>TV Käfertal</v>
      </c>
      <c r="L25" s="91"/>
      <c r="M25" s="88"/>
      <c r="N25" s="157" t="str">
        <f>N9</f>
        <v>MTV Rosenheim</v>
      </c>
      <c r="O25" s="158"/>
      <c r="P25" s="157" t="str">
        <f>N10</f>
        <v>SC DHfK Leipzig</v>
      </c>
      <c r="Q25" s="158"/>
      <c r="R25" s="88"/>
      <c r="S25" s="157" t="str">
        <f>S9</f>
        <v>Leichlinger TV</v>
      </c>
      <c r="T25" s="158"/>
      <c r="U25" s="157" t="str">
        <f>S10</f>
        <v>Güstrower SC</v>
      </c>
      <c r="V25" s="159"/>
    </row>
    <row r="26" spans="1:22" x14ac:dyDescent="0.25">
      <c r="A26" s="73">
        <v>7</v>
      </c>
      <c r="B26" s="74" t="s">
        <v>62</v>
      </c>
      <c r="C26" s="75" t="s">
        <v>60</v>
      </c>
      <c r="D26" s="76" t="str">
        <f>D6</f>
        <v>TSV Bardowick</v>
      </c>
      <c r="E26" s="77" t="s">
        <v>61</v>
      </c>
      <c r="F26" s="93">
        <v>3</v>
      </c>
      <c r="G26" s="81"/>
      <c r="H26" s="73">
        <v>7</v>
      </c>
      <c r="I26" s="76" t="str">
        <f>I6</f>
        <v>MTV Oldendorf</v>
      </c>
      <c r="J26" s="77" t="s">
        <v>61</v>
      </c>
      <c r="K26" s="93">
        <v>9</v>
      </c>
      <c r="L26" s="81"/>
      <c r="M26" s="73">
        <v>7</v>
      </c>
      <c r="N26" s="76" t="str">
        <f>N6</f>
        <v>TV Brettorf</v>
      </c>
      <c r="O26" s="77" t="s">
        <v>61</v>
      </c>
      <c r="P26" s="76">
        <v>15</v>
      </c>
      <c r="Q26" s="77"/>
      <c r="R26" s="73">
        <v>7</v>
      </c>
      <c r="S26" s="76" t="str">
        <f>S6</f>
        <v>MTV Wangersen</v>
      </c>
      <c r="T26" s="77" t="s">
        <v>61</v>
      </c>
      <c r="U26" s="76">
        <v>21</v>
      </c>
      <c r="V26" s="82"/>
    </row>
    <row r="27" spans="1:22" x14ac:dyDescent="0.25">
      <c r="A27" s="88"/>
      <c r="B27" s="89">
        <v>0.5659722222222221</v>
      </c>
      <c r="C27" s="92"/>
      <c r="D27" s="157" t="str">
        <f>D11</f>
        <v>Wardenburger TV</v>
      </c>
      <c r="E27" s="158"/>
      <c r="F27" s="86" t="str">
        <f>D8</f>
        <v>TV Rendel</v>
      </c>
      <c r="G27" s="91"/>
      <c r="H27" s="88"/>
      <c r="I27" s="157" t="str">
        <f>I11</f>
        <v>Hammer SC</v>
      </c>
      <c r="J27" s="158"/>
      <c r="K27" s="86" t="str">
        <f>I8</f>
        <v>TuS Wickrath</v>
      </c>
      <c r="L27" s="91"/>
      <c r="M27" s="88"/>
      <c r="N27" s="157" t="str">
        <f>N11</f>
        <v>Ahlhorner SV</v>
      </c>
      <c r="O27" s="158"/>
      <c r="P27" s="157" t="str">
        <f>N8</f>
        <v>Ohligser TV</v>
      </c>
      <c r="Q27" s="158"/>
      <c r="R27" s="88"/>
      <c r="S27" s="157" t="str">
        <f>S11</f>
        <v>TV Unterhaugstett</v>
      </c>
      <c r="T27" s="158"/>
      <c r="U27" s="157" t="str">
        <f>S8</f>
        <v>TuS Frammersbach</v>
      </c>
      <c r="V27" s="159"/>
    </row>
    <row r="28" spans="1:22" x14ac:dyDescent="0.25">
      <c r="A28" s="73">
        <v>8</v>
      </c>
      <c r="B28" s="74" t="s">
        <v>62</v>
      </c>
      <c r="C28" s="75" t="s">
        <v>60</v>
      </c>
      <c r="D28" s="76" t="str">
        <f>D7</f>
        <v>TSV Wiemersdorf</v>
      </c>
      <c r="E28" s="77" t="s">
        <v>61</v>
      </c>
      <c r="F28" s="93">
        <v>6</v>
      </c>
      <c r="G28" s="81"/>
      <c r="H28" s="73">
        <v>8</v>
      </c>
      <c r="I28" s="76" t="str">
        <f>I7</f>
        <v>Großenasper SV</v>
      </c>
      <c r="J28" s="77" t="s">
        <v>61</v>
      </c>
      <c r="K28" s="93">
        <v>12</v>
      </c>
      <c r="L28" s="81"/>
      <c r="M28" s="73">
        <v>8</v>
      </c>
      <c r="N28" s="76" t="str">
        <f>N7</f>
        <v>TSV Gnutz</v>
      </c>
      <c r="O28" s="77" t="s">
        <v>61</v>
      </c>
      <c r="P28" s="76">
        <v>18</v>
      </c>
      <c r="Q28" s="77"/>
      <c r="R28" s="73">
        <v>8</v>
      </c>
      <c r="S28" s="76" t="str">
        <f>S7</f>
        <v>TuS wackendorf-Götzberg</v>
      </c>
      <c r="T28" s="77" t="s">
        <v>61</v>
      </c>
      <c r="U28" s="76">
        <v>24</v>
      </c>
      <c r="V28" s="82"/>
    </row>
    <row r="29" spans="1:22" x14ac:dyDescent="0.25">
      <c r="A29" s="88"/>
      <c r="B29" s="89">
        <v>0.58680555555555536</v>
      </c>
      <c r="C29" s="92"/>
      <c r="D29" s="157" t="str">
        <f>D9</f>
        <v>TV Herrnwahlthann</v>
      </c>
      <c r="E29" s="158"/>
      <c r="F29" s="86" t="str">
        <f>D11</f>
        <v>Wardenburger TV</v>
      </c>
      <c r="G29" s="91"/>
      <c r="H29" s="88"/>
      <c r="I29" s="157" t="str">
        <f>I9</f>
        <v>SV Kubschütz</v>
      </c>
      <c r="J29" s="158"/>
      <c r="K29" s="86" t="str">
        <f>I11</f>
        <v>Hammer SC</v>
      </c>
      <c r="L29" s="91"/>
      <c r="M29" s="88"/>
      <c r="N29" s="157" t="str">
        <f>N9</f>
        <v>MTV Rosenheim</v>
      </c>
      <c r="O29" s="158"/>
      <c r="P29" s="157" t="str">
        <f>N11</f>
        <v>Ahlhorner SV</v>
      </c>
      <c r="Q29" s="158"/>
      <c r="R29" s="88"/>
      <c r="S29" s="157" t="str">
        <f>S9</f>
        <v>Leichlinger TV</v>
      </c>
      <c r="T29" s="158"/>
      <c r="U29" s="157" t="str">
        <f>S11</f>
        <v>TV Unterhaugstett</v>
      </c>
      <c r="V29" s="159"/>
    </row>
    <row r="30" spans="1:22" x14ac:dyDescent="0.25">
      <c r="A30" s="73">
        <v>9</v>
      </c>
      <c r="B30" s="74" t="s">
        <v>62</v>
      </c>
      <c r="C30" s="75" t="s">
        <v>60</v>
      </c>
      <c r="D30" s="76" t="str">
        <f>D8</f>
        <v>TV Rendel</v>
      </c>
      <c r="E30" s="77" t="s">
        <v>61</v>
      </c>
      <c r="F30" s="93">
        <v>4</v>
      </c>
      <c r="G30" s="81"/>
      <c r="H30" s="73">
        <v>9</v>
      </c>
      <c r="I30" s="76" t="str">
        <f>I8</f>
        <v>TuS Wickrath</v>
      </c>
      <c r="J30" s="77" t="s">
        <v>61</v>
      </c>
      <c r="K30" s="93">
        <v>10</v>
      </c>
      <c r="L30" s="81"/>
      <c r="M30" s="73">
        <v>9</v>
      </c>
      <c r="N30" s="76" t="str">
        <f>N8</f>
        <v>Ohligser TV</v>
      </c>
      <c r="O30" s="77" t="s">
        <v>61</v>
      </c>
      <c r="P30" s="76">
        <v>16</v>
      </c>
      <c r="Q30" s="77"/>
      <c r="R30" s="73">
        <v>9</v>
      </c>
      <c r="S30" s="76" t="str">
        <f>S8</f>
        <v>TuS Frammersbach</v>
      </c>
      <c r="T30" s="77" t="s">
        <v>61</v>
      </c>
      <c r="U30" s="76">
        <v>22</v>
      </c>
      <c r="V30" s="82"/>
    </row>
    <row r="31" spans="1:22" x14ac:dyDescent="0.25">
      <c r="A31" s="88"/>
      <c r="B31" s="89">
        <v>0.60763888888888862</v>
      </c>
      <c r="C31" s="92"/>
      <c r="D31" s="157" t="str">
        <f>D10</f>
        <v>TSV Kleinvillars</v>
      </c>
      <c r="E31" s="158"/>
      <c r="F31" s="86" t="str">
        <f>D9</f>
        <v>TV Herrnwahlthann</v>
      </c>
      <c r="G31" s="91"/>
      <c r="H31" s="88"/>
      <c r="I31" s="157" t="str">
        <f>I10</f>
        <v>TV Käfertal</v>
      </c>
      <c r="J31" s="158"/>
      <c r="K31" s="86" t="str">
        <f>I9</f>
        <v>SV Kubschütz</v>
      </c>
      <c r="L31" s="91"/>
      <c r="M31" s="88"/>
      <c r="N31" s="157" t="str">
        <f>N10</f>
        <v>SC DHfK Leipzig</v>
      </c>
      <c r="O31" s="158"/>
      <c r="P31" s="157" t="str">
        <f>N9</f>
        <v>MTV Rosenheim</v>
      </c>
      <c r="Q31" s="158"/>
      <c r="R31" s="88"/>
      <c r="S31" s="157" t="str">
        <f>S10</f>
        <v>Güstrower SC</v>
      </c>
      <c r="T31" s="158"/>
      <c r="U31" s="157" t="str">
        <f>S9</f>
        <v>Leichlinger TV</v>
      </c>
      <c r="V31" s="159"/>
    </row>
    <row r="32" spans="1:22" x14ac:dyDescent="0.25">
      <c r="A32" s="73">
        <v>10</v>
      </c>
      <c r="B32" s="74" t="s">
        <v>62</v>
      </c>
      <c r="C32" s="75" t="s">
        <v>60</v>
      </c>
      <c r="D32" s="76" t="str">
        <f>D6</f>
        <v>TSV Bardowick</v>
      </c>
      <c r="E32" s="77" t="s">
        <v>61</v>
      </c>
      <c r="F32" s="93">
        <v>3</v>
      </c>
      <c r="G32" s="81"/>
      <c r="H32" s="73">
        <v>10</v>
      </c>
      <c r="I32" s="76" t="str">
        <f>I6</f>
        <v>MTV Oldendorf</v>
      </c>
      <c r="J32" s="77" t="s">
        <v>61</v>
      </c>
      <c r="K32" s="93">
        <v>9</v>
      </c>
      <c r="L32" s="81"/>
      <c r="M32" s="73">
        <v>10</v>
      </c>
      <c r="N32" s="76" t="str">
        <f>N6</f>
        <v>TV Brettorf</v>
      </c>
      <c r="O32" s="77" t="s">
        <v>61</v>
      </c>
      <c r="P32" s="76">
        <v>15</v>
      </c>
      <c r="Q32" s="77"/>
      <c r="R32" s="73">
        <v>10</v>
      </c>
      <c r="S32" s="76" t="str">
        <f>S6</f>
        <v>MTV Wangersen</v>
      </c>
      <c r="T32" s="77" t="s">
        <v>61</v>
      </c>
      <c r="U32" s="76">
        <v>21</v>
      </c>
      <c r="V32" s="82"/>
    </row>
    <row r="33" spans="1:22" x14ac:dyDescent="0.25">
      <c r="A33" s="88"/>
      <c r="B33" s="89">
        <v>0.62847222222222188</v>
      </c>
      <c r="C33" s="92"/>
      <c r="D33" s="157" t="str">
        <f>D7</f>
        <v>TSV Wiemersdorf</v>
      </c>
      <c r="E33" s="158"/>
      <c r="F33" s="86" t="str">
        <f>D8</f>
        <v>TV Rendel</v>
      </c>
      <c r="G33" s="91"/>
      <c r="H33" s="88"/>
      <c r="I33" s="157" t="str">
        <f>I7</f>
        <v>Großenasper SV</v>
      </c>
      <c r="J33" s="158"/>
      <c r="K33" s="86" t="str">
        <f>I8</f>
        <v>TuS Wickrath</v>
      </c>
      <c r="L33" s="91"/>
      <c r="M33" s="88"/>
      <c r="N33" s="157" t="str">
        <f>N7</f>
        <v>TSV Gnutz</v>
      </c>
      <c r="O33" s="158"/>
      <c r="P33" s="157" t="str">
        <f>N8</f>
        <v>Ohligser TV</v>
      </c>
      <c r="Q33" s="158"/>
      <c r="R33" s="88"/>
      <c r="S33" s="157" t="str">
        <f>S7</f>
        <v>TuS wackendorf-Götzberg</v>
      </c>
      <c r="T33" s="158"/>
      <c r="U33" s="157" t="str">
        <f>S8</f>
        <v>TuS Frammersbach</v>
      </c>
      <c r="V33" s="159"/>
    </row>
    <row r="34" spans="1:22" x14ac:dyDescent="0.25">
      <c r="A34" s="73">
        <v>11</v>
      </c>
      <c r="B34" s="74" t="s">
        <v>62</v>
      </c>
      <c r="C34" s="75" t="s">
        <v>60</v>
      </c>
      <c r="D34" s="76" t="str">
        <f>D9</f>
        <v>TV Herrnwahlthann</v>
      </c>
      <c r="E34" s="77" t="s">
        <v>61</v>
      </c>
      <c r="F34" s="93">
        <v>5</v>
      </c>
      <c r="G34" s="81"/>
      <c r="H34" s="73">
        <v>11</v>
      </c>
      <c r="I34" s="76" t="str">
        <f>I9</f>
        <v>SV Kubschütz</v>
      </c>
      <c r="J34" s="77" t="s">
        <v>61</v>
      </c>
      <c r="K34" s="93">
        <v>11</v>
      </c>
      <c r="L34" s="81"/>
      <c r="M34" s="73">
        <v>11</v>
      </c>
      <c r="N34" s="76" t="str">
        <f>N9</f>
        <v>MTV Rosenheim</v>
      </c>
      <c r="O34" s="77" t="s">
        <v>61</v>
      </c>
      <c r="P34" s="76">
        <v>17</v>
      </c>
      <c r="Q34" s="77"/>
      <c r="R34" s="73">
        <v>11</v>
      </c>
      <c r="S34" s="76" t="str">
        <f>S9</f>
        <v>Leichlinger TV</v>
      </c>
      <c r="T34" s="77" t="s">
        <v>61</v>
      </c>
      <c r="U34" s="76">
        <v>23</v>
      </c>
      <c r="V34" s="82"/>
    </row>
    <row r="35" spans="1:22" x14ac:dyDescent="0.25">
      <c r="A35" s="88"/>
      <c r="B35" s="89">
        <v>0.65972222222222188</v>
      </c>
      <c r="C35" s="92"/>
      <c r="D35" s="157" t="str">
        <f>D11</f>
        <v>Wardenburger TV</v>
      </c>
      <c r="E35" s="158"/>
      <c r="F35" s="86" t="str">
        <f>D10</f>
        <v>TSV Kleinvillars</v>
      </c>
      <c r="G35" s="91"/>
      <c r="H35" s="88"/>
      <c r="I35" s="157" t="str">
        <f>I11</f>
        <v>Hammer SC</v>
      </c>
      <c r="J35" s="158"/>
      <c r="K35" s="86" t="str">
        <f>I10</f>
        <v>TV Käfertal</v>
      </c>
      <c r="L35" s="91"/>
      <c r="M35" s="88"/>
      <c r="N35" s="157" t="str">
        <f>N11</f>
        <v>Ahlhorner SV</v>
      </c>
      <c r="O35" s="158"/>
      <c r="P35" s="157" t="str">
        <f>N10</f>
        <v>SC DHfK Leipzig</v>
      </c>
      <c r="Q35" s="158"/>
      <c r="R35" s="88"/>
      <c r="S35" s="157" t="str">
        <f>S11</f>
        <v>TV Unterhaugstett</v>
      </c>
      <c r="T35" s="158"/>
      <c r="U35" s="157" t="str">
        <f>S10</f>
        <v>Güstrower SC</v>
      </c>
      <c r="V35" s="159"/>
    </row>
    <row r="36" spans="1:22" x14ac:dyDescent="0.25">
      <c r="A36" s="73">
        <v>12</v>
      </c>
      <c r="B36" s="74" t="s">
        <v>62</v>
      </c>
      <c r="C36" s="75" t="s">
        <v>60</v>
      </c>
      <c r="D36" s="76" t="str">
        <f>D6</f>
        <v>TSV Bardowick</v>
      </c>
      <c r="E36" s="77" t="s">
        <v>61</v>
      </c>
      <c r="F36" s="93">
        <v>4</v>
      </c>
      <c r="G36" s="81"/>
      <c r="H36" s="73">
        <v>12</v>
      </c>
      <c r="I36" s="76" t="str">
        <f>I6</f>
        <v>MTV Oldendorf</v>
      </c>
      <c r="J36" s="77" t="s">
        <v>61</v>
      </c>
      <c r="K36" s="93">
        <v>10</v>
      </c>
      <c r="L36" s="81"/>
      <c r="M36" s="73">
        <v>12</v>
      </c>
      <c r="N36" s="76" t="str">
        <f>N6</f>
        <v>TV Brettorf</v>
      </c>
      <c r="O36" s="77" t="s">
        <v>61</v>
      </c>
      <c r="P36" s="76">
        <v>16</v>
      </c>
      <c r="Q36" s="77"/>
      <c r="R36" s="73">
        <v>12</v>
      </c>
      <c r="S36" s="76" t="str">
        <f>S6</f>
        <v>MTV Wangersen</v>
      </c>
      <c r="T36" s="77" t="s">
        <v>61</v>
      </c>
      <c r="U36" s="76">
        <v>22</v>
      </c>
      <c r="V36" s="82"/>
    </row>
    <row r="37" spans="1:22" x14ac:dyDescent="0.25">
      <c r="A37" s="88"/>
      <c r="B37" s="89">
        <v>0.68055555555555514</v>
      </c>
      <c r="C37" s="92"/>
      <c r="D37" s="157" t="str">
        <f>D8</f>
        <v>TV Rendel</v>
      </c>
      <c r="E37" s="158"/>
      <c r="F37" s="86" t="str">
        <f>D9</f>
        <v>TV Herrnwahlthann</v>
      </c>
      <c r="G37" s="91"/>
      <c r="H37" s="88"/>
      <c r="I37" s="157" t="str">
        <f>I8</f>
        <v>TuS Wickrath</v>
      </c>
      <c r="J37" s="158"/>
      <c r="K37" s="86" t="str">
        <f>I9</f>
        <v>SV Kubschütz</v>
      </c>
      <c r="L37" s="91"/>
      <c r="M37" s="88"/>
      <c r="N37" s="157" t="str">
        <f>N8</f>
        <v>Ohligser TV</v>
      </c>
      <c r="O37" s="158"/>
      <c r="P37" s="157" t="str">
        <f>N9</f>
        <v>MTV Rosenheim</v>
      </c>
      <c r="Q37" s="158"/>
      <c r="R37" s="88"/>
      <c r="S37" s="157" t="str">
        <f>S8</f>
        <v>TuS Frammersbach</v>
      </c>
      <c r="T37" s="158"/>
      <c r="U37" s="157" t="str">
        <f>S9</f>
        <v>Leichlinger TV</v>
      </c>
      <c r="V37" s="159"/>
    </row>
    <row r="38" spans="1:22" x14ac:dyDescent="0.25">
      <c r="A38" s="73">
        <v>13</v>
      </c>
      <c r="B38" s="74" t="s">
        <v>62</v>
      </c>
      <c r="C38" s="75" t="s">
        <v>60</v>
      </c>
      <c r="D38" s="76" t="str">
        <f>D10</f>
        <v>TSV Kleinvillars</v>
      </c>
      <c r="E38" s="77" t="s">
        <v>61</v>
      </c>
      <c r="F38" s="93">
        <v>1</v>
      </c>
      <c r="G38" s="81"/>
      <c r="H38" s="73">
        <v>13</v>
      </c>
      <c r="I38" s="76" t="str">
        <f>I10</f>
        <v>TV Käfertal</v>
      </c>
      <c r="J38" s="77" t="s">
        <v>61</v>
      </c>
      <c r="K38" s="93">
        <v>7</v>
      </c>
      <c r="L38" s="81"/>
      <c r="M38" s="73">
        <v>13</v>
      </c>
      <c r="N38" s="76" t="str">
        <f>N10</f>
        <v>SC DHfK Leipzig</v>
      </c>
      <c r="O38" s="77" t="s">
        <v>61</v>
      </c>
      <c r="P38" s="76">
        <v>13</v>
      </c>
      <c r="Q38" s="77"/>
      <c r="R38" s="73">
        <v>13</v>
      </c>
      <c r="S38" s="76" t="str">
        <f>S10</f>
        <v>Güstrower SC</v>
      </c>
      <c r="T38" s="77" t="s">
        <v>61</v>
      </c>
      <c r="U38" s="76">
        <v>19</v>
      </c>
      <c r="V38" s="82"/>
    </row>
    <row r="39" spans="1:22" x14ac:dyDescent="0.25">
      <c r="A39" s="88"/>
      <c r="B39" s="89">
        <v>0.7013888888888884</v>
      </c>
      <c r="C39" s="92"/>
      <c r="D39" s="157" t="str">
        <f>D11</f>
        <v>Wardenburger TV</v>
      </c>
      <c r="E39" s="158"/>
      <c r="F39" s="86" t="str">
        <f>D6</f>
        <v>TSV Bardowick</v>
      </c>
      <c r="G39" s="91"/>
      <c r="H39" s="88"/>
      <c r="I39" s="157" t="str">
        <f>I11</f>
        <v>Hammer SC</v>
      </c>
      <c r="J39" s="158"/>
      <c r="K39" s="86" t="str">
        <f>I6</f>
        <v>MTV Oldendorf</v>
      </c>
      <c r="L39" s="91"/>
      <c r="M39" s="88"/>
      <c r="N39" s="157" t="str">
        <f>N11</f>
        <v>Ahlhorner SV</v>
      </c>
      <c r="O39" s="158"/>
      <c r="P39" s="157" t="str">
        <f>N6</f>
        <v>TV Brettorf</v>
      </c>
      <c r="Q39" s="158"/>
      <c r="R39" s="88"/>
      <c r="S39" s="157" t="str">
        <f>S11</f>
        <v>TV Unterhaugstett</v>
      </c>
      <c r="T39" s="158"/>
      <c r="U39" s="157" t="str">
        <f>S6</f>
        <v>MTV Wangersen</v>
      </c>
      <c r="V39" s="159"/>
    </row>
    <row r="40" spans="1:22" x14ac:dyDescent="0.25">
      <c r="A40" s="73">
        <v>14</v>
      </c>
      <c r="B40" s="74" t="s">
        <v>62</v>
      </c>
      <c r="C40" s="75" t="s">
        <v>60</v>
      </c>
      <c r="D40" s="76" t="str">
        <f>D7</f>
        <v>TSV Wiemersdorf</v>
      </c>
      <c r="E40" s="77" t="s">
        <v>61</v>
      </c>
      <c r="F40" s="93">
        <v>6</v>
      </c>
      <c r="G40" s="81"/>
      <c r="H40" s="73">
        <v>14</v>
      </c>
      <c r="I40" s="76" t="str">
        <f>I7</f>
        <v>Großenasper SV</v>
      </c>
      <c r="J40" s="77" t="s">
        <v>61</v>
      </c>
      <c r="K40" s="93">
        <v>12</v>
      </c>
      <c r="L40" s="81"/>
      <c r="M40" s="73">
        <v>14</v>
      </c>
      <c r="N40" s="76" t="str">
        <f>N7</f>
        <v>TSV Gnutz</v>
      </c>
      <c r="O40" s="77" t="s">
        <v>61</v>
      </c>
      <c r="P40" s="76">
        <v>18</v>
      </c>
      <c r="Q40" s="77"/>
      <c r="R40" s="73">
        <v>14</v>
      </c>
      <c r="S40" s="76" t="str">
        <f>S7</f>
        <v>TuS wackendorf-Götzberg</v>
      </c>
      <c r="T40" s="77" t="s">
        <v>61</v>
      </c>
      <c r="U40" s="76">
        <v>24</v>
      </c>
      <c r="V40" s="82"/>
    </row>
    <row r="41" spans="1:22" x14ac:dyDescent="0.25">
      <c r="A41" s="88"/>
      <c r="B41" s="89">
        <v>0.72222222222222165</v>
      </c>
      <c r="C41" s="92"/>
      <c r="D41" s="157" t="str">
        <f>D8</f>
        <v>TV Rendel</v>
      </c>
      <c r="E41" s="158"/>
      <c r="F41" s="86" t="str">
        <f>D11</f>
        <v>Wardenburger TV</v>
      </c>
      <c r="G41" s="91"/>
      <c r="H41" s="88"/>
      <c r="I41" s="157" t="str">
        <f>I8</f>
        <v>TuS Wickrath</v>
      </c>
      <c r="J41" s="158"/>
      <c r="K41" s="86" t="str">
        <f>I11</f>
        <v>Hammer SC</v>
      </c>
      <c r="L41" s="91"/>
      <c r="M41" s="88"/>
      <c r="N41" s="157" t="str">
        <f>N8</f>
        <v>Ohligser TV</v>
      </c>
      <c r="O41" s="158"/>
      <c r="P41" s="157" t="str">
        <f>N11</f>
        <v>Ahlhorner SV</v>
      </c>
      <c r="Q41" s="158"/>
      <c r="R41" s="88"/>
      <c r="S41" s="157" t="str">
        <f>S8</f>
        <v>TuS Frammersbach</v>
      </c>
      <c r="T41" s="158"/>
      <c r="U41" s="157" t="str">
        <f>S11</f>
        <v>TV Unterhaugstett</v>
      </c>
      <c r="V41" s="159"/>
    </row>
    <row r="42" spans="1:22" x14ac:dyDescent="0.25">
      <c r="A42" s="73">
        <v>15</v>
      </c>
      <c r="B42" s="74" t="s">
        <v>62</v>
      </c>
      <c r="C42" s="75" t="s">
        <v>60</v>
      </c>
      <c r="D42" s="76" t="str">
        <f>D9</f>
        <v>TV Herrnwahlthann</v>
      </c>
      <c r="E42" s="77" t="s">
        <v>61</v>
      </c>
      <c r="F42" s="93">
        <v>2</v>
      </c>
      <c r="G42" s="81"/>
      <c r="H42" s="73">
        <v>15</v>
      </c>
      <c r="I42" s="76" t="str">
        <f>I9</f>
        <v>SV Kubschütz</v>
      </c>
      <c r="J42" s="77" t="s">
        <v>61</v>
      </c>
      <c r="K42" s="93">
        <v>8</v>
      </c>
      <c r="L42" s="81"/>
      <c r="M42" s="73">
        <v>15</v>
      </c>
      <c r="N42" s="76" t="str">
        <f>N9</f>
        <v>MTV Rosenheim</v>
      </c>
      <c r="O42" s="77" t="s">
        <v>61</v>
      </c>
      <c r="P42" s="76">
        <v>14</v>
      </c>
      <c r="Q42" s="77"/>
      <c r="R42" s="73">
        <v>15</v>
      </c>
      <c r="S42" s="76" t="str">
        <f>S9</f>
        <v>Leichlinger TV</v>
      </c>
      <c r="T42" s="77" t="s">
        <v>61</v>
      </c>
      <c r="U42" s="76">
        <v>20</v>
      </c>
      <c r="V42" s="82"/>
    </row>
    <row r="43" spans="1:22" ht="15.75" thickBot="1" x14ac:dyDescent="0.3">
      <c r="A43" s="94"/>
      <c r="B43" s="95">
        <v>0.74305555555555491</v>
      </c>
      <c r="C43" s="96"/>
      <c r="D43" s="154" t="str">
        <f>D10</f>
        <v>TSV Kleinvillars</v>
      </c>
      <c r="E43" s="155"/>
      <c r="F43" s="97" t="str">
        <f>D7</f>
        <v>TSV Wiemersdorf</v>
      </c>
      <c r="G43" s="98"/>
      <c r="H43" s="94"/>
      <c r="I43" s="154" t="str">
        <f>I10</f>
        <v>TV Käfertal</v>
      </c>
      <c r="J43" s="155"/>
      <c r="K43" s="97" t="str">
        <f>I7</f>
        <v>Großenasper SV</v>
      </c>
      <c r="L43" s="98"/>
      <c r="M43" s="94"/>
      <c r="N43" s="154" t="str">
        <f>N10</f>
        <v>SC DHfK Leipzig</v>
      </c>
      <c r="O43" s="155"/>
      <c r="P43" s="154" t="str">
        <f>N7</f>
        <v>TSV Gnutz</v>
      </c>
      <c r="Q43" s="155"/>
      <c r="R43" s="94"/>
      <c r="S43" s="154" t="str">
        <f>S10</f>
        <v>Güstrower SC</v>
      </c>
      <c r="T43" s="155"/>
      <c r="U43" s="154" t="str">
        <f>S7</f>
        <v>TuS wackendorf-Götzberg</v>
      </c>
      <c r="V43" s="156"/>
    </row>
    <row r="44" spans="1:22" ht="15.75" x14ac:dyDescent="0.25">
      <c r="A44" s="6"/>
      <c r="B44" s="99" t="s">
        <v>63</v>
      </c>
      <c r="C44" s="99"/>
      <c r="D44" s="99"/>
      <c r="E44" s="99"/>
      <c r="F44" s="99"/>
      <c r="G44" s="99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.75" x14ac:dyDescent="0.25">
      <c r="B45" s="99"/>
      <c r="C45" s="99"/>
      <c r="D45" s="99"/>
      <c r="E45" s="99"/>
      <c r="F45" s="99"/>
      <c r="G45" s="99"/>
    </row>
  </sheetData>
  <mergeCells count="91">
    <mergeCell ref="F2:G2"/>
    <mergeCell ref="D15:E15"/>
    <mergeCell ref="I15:J15"/>
    <mergeCell ref="N15:O15"/>
    <mergeCell ref="P15:Q15"/>
    <mergeCell ref="U19:V19"/>
    <mergeCell ref="U15:V15"/>
    <mergeCell ref="D17:E17"/>
    <mergeCell ref="I17:J17"/>
    <mergeCell ref="N17:O17"/>
    <mergeCell ref="P17:Q17"/>
    <mergeCell ref="S17:T17"/>
    <mergeCell ref="U17:V17"/>
    <mergeCell ref="S15:T15"/>
    <mergeCell ref="D19:E19"/>
    <mergeCell ref="I19:J19"/>
    <mergeCell ref="N19:O19"/>
    <mergeCell ref="P19:Q19"/>
    <mergeCell ref="S19:T19"/>
    <mergeCell ref="U23:V23"/>
    <mergeCell ref="D21:E21"/>
    <mergeCell ref="I21:J21"/>
    <mergeCell ref="N21:O21"/>
    <mergeCell ref="P21:Q21"/>
    <mergeCell ref="S21:T21"/>
    <mergeCell ref="U21:V21"/>
    <mergeCell ref="D23:E23"/>
    <mergeCell ref="I23:J23"/>
    <mergeCell ref="N23:O23"/>
    <mergeCell ref="P23:Q23"/>
    <mergeCell ref="S23:T23"/>
    <mergeCell ref="U27:V27"/>
    <mergeCell ref="D25:E25"/>
    <mergeCell ref="I25:J25"/>
    <mergeCell ref="N25:O25"/>
    <mergeCell ref="P25:Q25"/>
    <mergeCell ref="S25:T25"/>
    <mergeCell ref="U25:V25"/>
    <mergeCell ref="D27:E27"/>
    <mergeCell ref="I27:J27"/>
    <mergeCell ref="N27:O27"/>
    <mergeCell ref="P27:Q27"/>
    <mergeCell ref="S27:T27"/>
    <mergeCell ref="U31:V31"/>
    <mergeCell ref="D29:E29"/>
    <mergeCell ref="I29:J29"/>
    <mergeCell ref="N29:O29"/>
    <mergeCell ref="P29:Q29"/>
    <mergeCell ref="S29:T29"/>
    <mergeCell ref="U29:V29"/>
    <mergeCell ref="D31:E31"/>
    <mergeCell ref="I31:J31"/>
    <mergeCell ref="N31:O31"/>
    <mergeCell ref="P31:Q31"/>
    <mergeCell ref="S31:T31"/>
    <mergeCell ref="U35:V35"/>
    <mergeCell ref="D33:E33"/>
    <mergeCell ref="I33:J33"/>
    <mergeCell ref="N33:O33"/>
    <mergeCell ref="P33:Q33"/>
    <mergeCell ref="S33:T33"/>
    <mergeCell ref="U33:V33"/>
    <mergeCell ref="D35:E35"/>
    <mergeCell ref="I35:J35"/>
    <mergeCell ref="N35:O35"/>
    <mergeCell ref="P35:Q35"/>
    <mergeCell ref="S35:T35"/>
    <mergeCell ref="U39:V39"/>
    <mergeCell ref="D37:E37"/>
    <mergeCell ref="I37:J37"/>
    <mergeCell ref="N37:O37"/>
    <mergeCell ref="P37:Q37"/>
    <mergeCell ref="S37:T37"/>
    <mergeCell ref="U37:V37"/>
    <mergeCell ref="D39:E39"/>
    <mergeCell ref="I39:J39"/>
    <mergeCell ref="N39:O39"/>
    <mergeCell ref="P39:Q39"/>
    <mergeCell ref="S39:T39"/>
    <mergeCell ref="U43:V43"/>
    <mergeCell ref="D41:E41"/>
    <mergeCell ref="I41:J41"/>
    <mergeCell ref="N41:O41"/>
    <mergeCell ref="P41:Q41"/>
    <mergeCell ref="S41:T41"/>
    <mergeCell ref="U41:V41"/>
    <mergeCell ref="D43:E43"/>
    <mergeCell ref="I43:J43"/>
    <mergeCell ref="N43:O43"/>
    <mergeCell ref="P43:Q43"/>
    <mergeCell ref="S43:T43"/>
  </mergeCells>
  <pageMargins left="0.7" right="0.7" top="0.78740157499999996" bottom="0.78740157499999996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zoomScaleNormal="100" workbookViewId="0">
      <selection activeCell="J28" sqref="J28"/>
    </sheetView>
  </sheetViews>
  <sheetFormatPr baseColWidth="10" defaultColWidth="11.42578125" defaultRowHeight="15" x14ac:dyDescent="0.25"/>
  <cols>
    <col min="1" max="1" width="4.7109375" customWidth="1"/>
    <col min="2" max="2" width="7" style="101" bestFit="1" customWidth="1"/>
    <col min="3" max="3" width="5.5703125" customWidth="1"/>
    <col min="4" max="4" width="15.140625" bestFit="1" customWidth="1"/>
    <col min="5" max="5" width="2.7109375" style="101" customWidth="1"/>
    <col min="6" max="6" width="19.7109375" customWidth="1"/>
    <col min="7" max="7" width="18.85546875" customWidth="1"/>
    <col min="8" max="8" width="9.7109375" customWidth="1"/>
    <col min="9" max="9" width="5.5703125" customWidth="1"/>
    <col min="10" max="10" width="19.5703125" customWidth="1"/>
    <col min="11" max="11" width="2.140625" style="101" customWidth="1"/>
    <col min="12" max="12" width="20" customWidth="1"/>
    <col min="13" max="13" width="21.5703125" customWidth="1"/>
    <col min="14" max="14" width="10.140625" customWidth="1"/>
    <col min="257" max="257" width="4.7109375" customWidth="1"/>
    <col min="258" max="258" width="7" bestFit="1" customWidth="1"/>
    <col min="259" max="259" width="5.5703125" customWidth="1"/>
    <col min="260" max="260" width="15.140625" bestFit="1" customWidth="1"/>
    <col min="261" max="261" width="2.7109375" customWidth="1"/>
    <col min="262" max="262" width="19.7109375" customWidth="1"/>
    <col min="263" max="263" width="18.85546875" customWidth="1"/>
    <col min="264" max="264" width="9.7109375" customWidth="1"/>
    <col min="265" max="265" width="5.5703125" customWidth="1"/>
    <col min="266" max="266" width="19.5703125" customWidth="1"/>
    <col min="267" max="267" width="2.140625" customWidth="1"/>
    <col min="268" max="268" width="20" customWidth="1"/>
    <col min="269" max="269" width="21.5703125" customWidth="1"/>
    <col min="270" max="270" width="10.140625" customWidth="1"/>
    <col min="513" max="513" width="4.7109375" customWidth="1"/>
    <col min="514" max="514" width="7" bestFit="1" customWidth="1"/>
    <col min="515" max="515" width="5.5703125" customWidth="1"/>
    <col min="516" max="516" width="15.140625" bestFit="1" customWidth="1"/>
    <col min="517" max="517" width="2.7109375" customWidth="1"/>
    <col min="518" max="518" width="19.7109375" customWidth="1"/>
    <col min="519" max="519" width="18.85546875" customWidth="1"/>
    <col min="520" max="520" width="9.7109375" customWidth="1"/>
    <col min="521" max="521" width="5.5703125" customWidth="1"/>
    <col min="522" max="522" width="19.5703125" customWidth="1"/>
    <col min="523" max="523" width="2.140625" customWidth="1"/>
    <col min="524" max="524" width="20" customWidth="1"/>
    <col min="525" max="525" width="21.5703125" customWidth="1"/>
    <col min="526" max="526" width="10.140625" customWidth="1"/>
    <col min="769" max="769" width="4.7109375" customWidth="1"/>
    <col min="770" max="770" width="7" bestFit="1" customWidth="1"/>
    <col min="771" max="771" width="5.5703125" customWidth="1"/>
    <col min="772" max="772" width="15.140625" bestFit="1" customWidth="1"/>
    <col min="773" max="773" width="2.7109375" customWidth="1"/>
    <col min="774" max="774" width="19.7109375" customWidth="1"/>
    <col min="775" max="775" width="18.85546875" customWidth="1"/>
    <col min="776" max="776" width="9.7109375" customWidth="1"/>
    <col min="777" max="777" width="5.5703125" customWidth="1"/>
    <col min="778" max="778" width="19.5703125" customWidth="1"/>
    <col min="779" max="779" width="2.140625" customWidth="1"/>
    <col min="780" max="780" width="20" customWidth="1"/>
    <col min="781" max="781" width="21.5703125" customWidth="1"/>
    <col min="782" max="782" width="10.140625" customWidth="1"/>
    <col min="1025" max="1025" width="4.7109375" customWidth="1"/>
    <col min="1026" max="1026" width="7" bestFit="1" customWidth="1"/>
    <col min="1027" max="1027" width="5.5703125" customWidth="1"/>
    <col min="1028" max="1028" width="15.140625" bestFit="1" customWidth="1"/>
    <col min="1029" max="1029" width="2.7109375" customWidth="1"/>
    <col min="1030" max="1030" width="19.7109375" customWidth="1"/>
    <col min="1031" max="1031" width="18.85546875" customWidth="1"/>
    <col min="1032" max="1032" width="9.7109375" customWidth="1"/>
    <col min="1033" max="1033" width="5.5703125" customWidth="1"/>
    <col min="1034" max="1034" width="19.5703125" customWidth="1"/>
    <col min="1035" max="1035" width="2.140625" customWidth="1"/>
    <col min="1036" max="1036" width="20" customWidth="1"/>
    <col min="1037" max="1037" width="21.5703125" customWidth="1"/>
    <col min="1038" max="1038" width="10.140625" customWidth="1"/>
    <col min="1281" max="1281" width="4.7109375" customWidth="1"/>
    <col min="1282" max="1282" width="7" bestFit="1" customWidth="1"/>
    <col min="1283" max="1283" width="5.5703125" customWidth="1"/>
    <col min="1284" max="1284" width="15.140625" bestFit="1" customWidth="1"/>
    <col min="1285" max="1285" width="2.7109375" customWidth="1"/>
    <col min="1286" max="1286" width="19.7109375" customWidth="1"/>
    <col min="1287" max="1287" width="18.85546875" customWidth="1"/>
    <col min="1288" max="1288" width="9.7109375" customWidth="1"/>
    <col min="1289" max="1289" width="5.5703125" customWidth="1"/>
    <col min="1290" max="1290" width="19.5703125" customWidth="1"/>
    <col min="1291" max="1291" width="2.140625" customWidth="1"/>
    <col min="1292" max="1292" width="20" customWidth="1"/>
    <col min="1293" max="1293" width="21.5703125" customWidth="1"/>
    <col min="1294" max="1294" width="10.140625" customWidth="1"/>
    <col min="1537" max="1537" width="4.7109375" customWidth="1"/>
    <col min="1538" max="1538" width="7" bestFit="1" customWidth="1"/>
    <col min="1539" max="1539" width="5.5703125" customWidth="1"/>
    <col min="1540" max="1540" width="15.140625" bestFit="1" customWidth="1"/>
    <col min="1541" max="1541" width="2.7109375" customWidth="1"/>
    <col min="1542" max="1542" width="19.7109375" customWidth="1"/>
    <col min="1543" max="1543" width="18.85546875" customWidth="1"/>
    <col min="1544" max="1544" width="9.7109375" customWidth="1"/>
    <col min="1545" max="1545" width="5.5703125" customWidth="1"/>
    <col min="1546" max="1546" width="19.5703125" customWidth="1"/>
    <col min="1547" max="1547" width="2.140625" customWidth="1"/>
    <col min="1548" max="1548" width="20" customWidth="1"/>
    <col min="1549" max="1549" width="21.5703125" customWidth="1"/>
    <col min="1550" max="1550" width="10.140625" customWidth="1"/>
    <col min="1793" max="1793" width="4.7109375" customWidth="1"/>
    <col min="1794" max="1794" width="7" bestFit="1" customWidth="1"/>
    <col min="1795" max="1795" width="5.5703125" customWidth="1"/>
    <col min="1796" max="1796" width="15.140625" bestFit="1" customWidth="1"/>
    <col min="1797" max="1797" width="2.7109375" customWidth="1"/>
    <col min="1798" max="1798" width="19.7109375" customWidth="1"/>
    <col min="1799" max="1799" width="18.85546875" customWidth="1"/>
    <col min="1800" max="1800" width="9.7109375" customWidth="1"/>
    <col min="1801" max="1801" width="5.5703125" customWidth="1"/>
    <col min="1802" max="1802" width="19.5703125" customWidth="1"/>
    <col min="1803" max="1803" width="2.140625" customWidth="1"/>
    <col min="1804" max="1804" width="20" customWidth="1"/>
    <col min="1805" max="1805" width="21.5703125" customWidth="1"/>
    <col min="1806" max="1806" width="10.140625" customWidth="1"/>
    <col min="2049" max="2049" width="4.7109375" customWidth="1"/>
    <col min="2050" max="2050" width="7" bestFit="1" customWidth="1"/>
    <col min="2051" max="2051" width="5.5703125" customWidth="1"/>
    <col min="2052" max="2052" width="15.140625" bestFit="1" customWidth="1"/>
    <col min="2053" max="2053" width="2.7109375" customWidth="1"/>
    <col min="2054" max="2054" width="19.7109375" customWidth="1"/>
    <col min="2055" max="2055" width="18.85546875" customWidth="1"/>
    <col min="2056" max="2056" width="9.7109375" customWidth="1"/>
    <col min="2057" max="2057" width="5.5703125" customWidth="1"/>
    <col min="2058" max="2058" width="19.5703125" customWidth="1"/>
    <col min="2059" max="2059" width="2.140625" customWidth="1"/>
    <col min="2060" max="2060" width="20" customWidth="1"/>
    <col min="2061" max="2061" width="21.5703125" customWidth="1"/>
    <col min="2062" max="2062" width="10.140625" customWidth="1"/>
    <col min="2305" max="2305" width="4.7109375" customWidth="1"/>
    <col min="2306" max="2306" width="7" bestFit="1" customWidth="1"/>
    <col min="2307" max="2307" width="5.5703125" customWidth="1"/>
    <col min="2308" max="2308" width="15.140625" bestFit="1" customWidth="1"/>
    <col min="2309" max="2309" width="2.7109375" customWidth="1"/>
    <col min="2310" max="2310" width="19.7109375" customWidth="1"/>
    <col min="2311" max="2311" width="18.85546875" customWidth="1"/>
    <col min="2312" max="2312" width="9.7109375" customWidth="1"/>
    <col min="2313" max="2313" width="5.5703125" customWidth="1"/>
    <col min="2314" max="2314" width="19.5703125" customWidth="1"/>
    <col min="2315" max="2315" width="2.140625" customWidth="1"/>
    <col min="2316" max="2316" width="20" customWidth="1"/>
    <col min="2317" max="2317" width="21.5703125" customWidth="1"/>
    <col min="2318" max="2318" width="10.140625" customWidth="1"/>
    <col min="2561" max="2561" width="4.7109375" customWidth="1"/>
    <col min="2562" max="2562" width="7" bestFit="1" customWidth="1"/>
    <col min="2563" max="2563" width="5.5703125" customWidth="1"/>
    <col min="2564" max="2564" width="15.140625" bestFit="1" customWidth="1"/>
    <col min="2565" max="2565" width="2.7109375" customWidth="1"/>
    <col min="2566" max="2566" width="19.7109375" customWidth="1"/>
    <col min="2567" max="2567" width="18.85546875" customWidth="1"/>
    <col min="2568" max="2568" width="9.7109375" customWidth="1"/>
    <col min="2569" max="2569" width="5.5703125" customWidth="1"/>
    <col min="2570" max="2570" width="19.5703125" customWidth="1"/>
    <col min="2571" max="2571" width="2.140625" customWidth="1"/>
    <col min="2572" max="2572" width="20" customWidth="1"/>
    <col min="2573" max="2573" width="21.5703125" customWidth="1"/>
    <col min="2574" max="2574" width="10.140625" customWidth="1"/>
    <col min="2817" max="2817" width="4.7109375" customWidth="1"/>
    <col min="2818" max="2818" width="7" bestFit="1" customWidth="1"/>
    <col min="2819" max="2819" width="5.5703125" customWidth="1"/>
    <col min="2820" max="2820" width="15.140625" bestFit="1" customWidth="1"/>
    <col min="2821" max="2821" width="2.7109375" customWidth="1"/>
    <col min="2822" max="2822" width="19.7109375" customWidth="1"/>
    <col min="2823" max="2823" width="18.85546875" customWidth="1"/>
    <col min="2824" max="2824" width="9.7109375" customWidth="1"/>
    <col min="2825" max="2825" width="5.5703125" customWidth="1"/>
    <col min="2826" max="2826" width="19.5703125" customWidth="1"/>
    <col min="2827" max="2827" width="2.140625" customWidth="1"/>
    <col min="2828" max="2828" width="20" customWidth="1"/>
    <col min="2829" max="2829" width="21.5703125" customWidth="1"/>
    <col min="2830" max="2830" width="10.140625" customWidth="1"/>
    <col min="3073" max="3073" width="4.7109375" customWidth="1"/>
    <col min="3074" max="3074" width="7" bestFit="1" customWidth="1"/>
    <col min="3075" max="3075" width="5.5703125" customWidth="1"/>
    <col min="3076" max="3076" width="15.140625" bestFit="1" customWidth="1"/>
    <col min="3077" max="3077" width="2.7109375" customWidth="1"/>
    <col min="3078" max="3078" width="19.7109375" customWidth="1"/>
    <col min="3079" max="3079" width="18.85546875" customWidth="1"/>
    <col min="3080" max="3080" width="9.7109375" customWidth="1"/>
    <col min="3081" max="3081" width="5.5703125" customWidth="1"/>
    <col min="3082" max="3082" width="19.5703125" customWidth="1"/>
    <col min="3083" max="3083" width="2.140625" customWidth="1"/>
    <col min="3084" max="3084" width="20" customWidth="1"/>
    <col min="3085" max="3085" width="21.5703125" customWidth="1"/>
    <col min="3086" max="3086" width="10.140625" customWidth="1"/>
    <col min="3329" max="3329" width="4.7109375" customWidth="1"/>
    <col min="3330" max="3330" width="7" bestFit="1" customWidth="1"/>
    <col min="3331" max="3331" width="5.5703125" customWidth="1"/>
    <col min="3332" max="3332" width="15.140625" bestFit="1" customWidth="1"/>
    <col min="3333" max="3333" width="2.7109375" customWidth="1"/>
    <col min="3334" max="3334" width="19.7109375" customWidth="1"/>
    <col min="3335" max="3335" width="18.85546875" customWidth="1"/>
    <col min="3336" max="3336" width="9.7109375" customWidth="1"/>
    <col min="3337" max="3337" width="5.5703125" customWidth="1"/>
    <col min="3338" max="3338" width="19.5703125" customWidth="1"/>
    <col min="3339" max="3339" width="2.140625" customWidth="1"/>
    <col min="3340" max="3340" width="20" customWidth="1"/>
    <col min="3341" max="3341" width="21.5703125" customWidth="1"/>
    <col min="3342" max="3342" width="10.140625" customWidth="1"/>
    <col min="3585" max="3585" width="4.7109375" customWidth="1"/>
    <col min="3586" max="3586" width="7" bestFit="1" customWidth="1"/>
    <col min="3587" max="3587" width="5.5703125" customWidth="1"/>
    <col min="3588" max="3588" width="15.140625" bestFit="1" customWidth="1"/>
    <col min="3589" max="3589" width="2.7109375" customWidth="1"/>
    <col min="3590" max="3590" width="19.7109375" customWidth="1"/>
    <col min="3591" max="3591" width="18.85546875" customWidth="1"/>
    <col min="3592" max="3592" width="9.7109375" customWidth="1"/>
    <col min="3593" max="3593" width="5.5703125" customWidth="1"/>
    <col min="3594" max="3594" width="19.5703125" customWidth="1"/>
    <col min="3595" max="3595" width="2.140625" customWidth="1"/>
    <col min="3596" max="3596" width="20" customWidth="1"/>
    <col min="3597" max="3597" width="21.5703125" customWidth="1"/>
    <col min="3598" max="3598" width="10.140625" customWidth="1"/>
    <col min="3841" max="3841" width="4.7109375" customWidth="1"/>
    <col min="3842" max="3842" width="7" bestFit="1" customWidth="1"/>
    <col min="3843" max="3843" width="5.5703125" customWidth="1"/>
    <col min="3844" max="3844" width="15.140625" bestFit="1" customWidth="1"/>
    <col min="3845" max="3845" width="2.7109375" customWidth="1"/>
    <col min="3846" max="3846" width="19.7109375" customWidth="1"/>
    <col min="3847" max="3847" width="18.85546875" customWidth="1"/>
    <col min="3848" max="3848" width="9.7109375" customWidth="1"/>
    <col min="3849" max="3849" width="5.5703125" customWidth="1"/>
    <col min="3850" max="3850" width="19.5703125" customWidth="1"/>
    <col min="3851" max="3851" width="2.140625" customWidth="1"/>
    <col min="3852" max="3852" width="20" customWidth="1"/>
    <col min="3853" max="3853" width="21.5703125" customWidth="1"/>
    <col min="3854" max="3854" width="10.140625" customWidth="1"/>
    <col min="4097" max="4097" width="4.7109375" customWidth="1"/>
    <col min="4098" max="4098" width="7" bestFit="1" customWidth="1"/>
    <col min="4099" max="4099" width="5.5703125" customWidth="1"/>
    <col min="4100" max="4100" width="15.140625" bestFit="1" customWidth="1"/>
    <col min="4101" max="4101" width="2.7109375" customWidth="1"/>
    <col min="4102" max="4102" width="19.7109375" customWidth="1"/>
    <col min="4103" max="4103" width="18.85546875" customWidth="1"/>
    <col min="4104" max="4104" width="9.7109375" customWidth="1"/>
    <col min="4105" max="4105" width="5.5703125" customWidth="1"/>
    <col min="4106" max="4106" width="19.5703125" customWidth="1"/>
    <col min="4107" max="4107" width="2.140625" customWidth="1"/>
    <col min="4108" max="4108" width="20" customWidth="1"/>
    <col min="4109" max="4109" width="21.5703125" customWidth="1"/>
    <col min="4110" max="4110" width="10.140625" customWidth="1"/>
    <col min="4353" max="4353" width="4.7109375" customWidth="1"/>
    <col min="4354" max="4354" width="7" bestFit="1" customWidth="1"/>
    <col min="4355" max="4355" width="5.5703125" customWidth="1"/>
    <col min="4356" max="4356" width="15.140625" bestFit="1" customWidth="1"/>
    <col min="4357" max="4357" width="2.7109375" customWidth="1"/>
    <col min="4358" max="4358" width="19.7109375" customWidth="1"/>
    <col min="4359" max="4359" width="18.85546875" customWidth="1"/>
    <col min="4360" max="4360" width="9.7109375" customWidth="1"/>
    <col min="4361" max="4361" width="5.5703125" customWidth="1"/>
    <col min="4362" max="4362" width="19.5703125" customWidth="1"/>
    <col min="4363" max="4363" width="2.140625" customWidth="1"/>
    <col min="4364" max="4364" width="20" customWidth="1"/>
    <col min="4365" max="4365" width="21.5703125" customWidth="1"/>
    <col min="4366" max="4366" width="10.140625" customWidth="1"/>
    <col min="4609" max="4609" width="4.7109375" customWidth="1"/>
    <col min="4610" max="4610" width="7" bestFit="1" customWidth="1"/>
    <col min="4611" max="4611" width="5.5703125" customWidth="1"/>
    <col min="4612" max="4612" width="15.140625" bestFit="1" customWidth="1"/>
    <col min="4613" max="4613" width="2.7109375" customWidth="1"/>
    <col min="4614" max="4614" width="19.7109375" customWidth="1"/>
    <col min="4615" max="4615" width="18.85546875" customWidth="1"/>
    <col min="4616" max="4616" width="9.7109375" customWidth="1"/>
    <col min="4617" max="4617" width="5.5703125" customWidth="1"/>
    <col min="4618" max="4618" width="19.5703125" customWidth="1"/>
    <col min="4619" max="4619" width="2.140625" customWidth="1"/>
    <col min="4620" max="4620" width="20" customWidth="1"/>
    <col min="4621" max="4621" width="21.5703125" customWidth="1"/>
    <col min="4622" max="4622" width="10.140625" customWidth="1"/>
    <col min="4865" max="4865" width="4.7109375" customWidth="1"/>
    <col min="4866" max="4866" width="7" bestFit="1" customWidth="1"/>
    <col min="4867" max="4867" width="5.5703125" customWidth="1"/>
    <col min="4868" max="4868" width="15.140625" bestFit="1" customWidth="1"/>
    <col min="4869" max="4869" width="2.7109375" customWidth="1"/>
    <col min="4870" max="4870" width="19.7109375" customWidth="1"/>
    <col min="4871" max="4871" width="18.85546875" customWidth="1"/>
    <col min="4872" max="4872" width="9.7109375" customWidth="1"/>
    <col min="4873" max="4873" width="5.5703125" customWidth="1"/>
    <col min="4874" max="4874" width="19.5703125" customWidth="1"/>
    <col min="4875" max="4875" width="2.140625" customWidth="1"/>
    <col min="4876" max="4876" width="20" customWidth="1"/>
    <col min="4877" max="4877" width="21.5703125" customWidth="1"/>
    <col min="4878" max="4878" width="10.140625" customWidth="1"/>
    <col min="5121" max="5121" width="4.7109375" customWidth="1"/>
    <col min="5122" max="5122" width="7" bestFit="1" customWidth="1"/>
    <col min="5123" max="5123" width="5.5703125" customWidth="1"/>
    <col min="5124" max="5124" width="15.140625" bestFit="1" customWidth="1"/>
    <col min="5125" max="5125" width="2.7109375" customWidth="1"/>
    <col min="5126" max="5126" width="19.7109375" customWidth="1"/>
    <col min="5127" max="5127" width="18.85546875" customWidth="1"/>
    <col min="5128" max="5128" width="9.7109375" customWidth="1"/>
    <col min="5129" max="5129" width="5.5703125" customWidth="1"/>
    <col min="5130" max="5130" width="19.5703125" customWidth="1"/>
    <col min="5131" max="5131" width="2.140625" customWidth="1"/>
    <col min="5132" max="5132" width="20" customWidth="1"/>
    <col min="5133" max="5133" width="21.5703125" customWidth="1"/>
    <col min="5134" max="5134" width="10.140625" customWidth="1"/>
    <col min="5377" max="5377" width="4.7109375" customWidth="1"/>
    <col min="5378" max="5378" width="7" bestFit="1" customWidth="1"/>
    <col min="5379" max="5379" width="5.5703125" customWidth="1"/>
    <col min="5380" max="5380" width="15.140625" bestFit="1" customWidth="1"/>
    <col min="5381" max="5381" width="2.7109375" customWidth="1"/>
    <col min="5382" max="5382" width="19.7109375" customWidth="1"/>
    <col min="5383" max="5383" width="18.85546875" customWidth="1"/>
    <col min="5384" max="5384" width="9.7109375" customWidth="1"/>
    <col min="5385" max="5385" width="5.5703125" customWidth="1"/>
    <col min="5386" max="5386" width="19.5703125" customWidth="1"/>
    <col min="5387" max="5387" width="2.140625" customWidth="1"/>
    <col min="5388" max="5388" width="20" customWidth="1"/>
    <col min="5389" max="5389" width="21.5703125" customWidth="1"/>
    <col min="5390" max="5390" width="10.140625" customWidth="1"/>
    <col min="5633" max="5633" width="4.7109375" customWidth="1"/>
    <col min="5634" max="5634" width="7" bestFit="1" customWidth="1"/>
    <col min="5635" max="5635" width="5.5703125" customWidth="1"/>
    <col min="5636" max="5636" width="15.140625" bestFit="1" customWidth="1"/>
    <col min="5637" max="5637" width="2.7109375" customWidth="1"/>
    <col min="5638" max="5638" width="19.7109375" customWidth="1"/>
    <col min="5639" max="5639" width="18.85546875" customWidth="1"/>
    <col min="5640" max="5640" width="9.7109375" customWidth="1"/>
    <col min="5641" max="5641" width="5.5703125" customWidth="1"/>
    <col min="5642" max="5642" width="19.5703125" customWidth="1"/>
    <col min="5643" max="5643" width="2.140625" customWidth="1"/>
    <col min="5644" max="5644" width="20" customWidth="1"/>
    <col min="5645" max="5645" width="21.5703125" customWidth="1"/>
    <col min="5646" max="5646" width="10.140625" customWidth="1"/>
    <col min="5889" max="5889" width="4.7109375" customWidth="1"/>
    <col min="5890" max="5890" width="7" bestFit="1" customWidth="1"/>
    <col min="5891" max="5891" width="5.5703125" customWidth="1"/>
    <col min="5892" max="5892" width="15.140625" bestFit="1" customWidth="1"/>
    <col min="5893" max="5893" width="2.7109375" customWidth="1"/>
    <col min="5894" max="5894" width="19.7109375" customWidth="1"/>
    <col min="5895" max="5895" width="18.85546875" customWidth="1"/>
    <col min="5896" max="5896" width="9.7109375" customWidth="1"/>
    <col min="5897" max="5897" width="5.5703125" customWidth="1"/>
    <col min="5898" max="5898" width="19.5703125" customWidth="1"/>
    <col min="5899" max="5899" width="2.140625" customWidth="1"/>
    <col min="5900" max="5900" width="20" customWidth="1"/>
    <col min="5901" max="5901" width="21.5703125" customWidth="1"/>
    <col min="5902" max="5902" width="10.140625" customWidth="1"/>
    <col min="6145" max="6145" width="4.7109375" customWidth="1"/>
    <col min="6146" max="6146" width="7" bestFit="1" customWidth="1"/>
    <col min="6147" max="6147" width="5.5703125" customWidth="1"/>
    <col min="6148" max="6148" width="15.140625" bestFit="1" customWidth="1"/>
    <col min="6149" max="6149" width="2.7109375" customWidth="1"/>
    <col min="6150" max="6150" width="19.7109375" customWidth="1"/>
    <col min="6151" max="6151" width="18.85546875" customWidth="1"/>
    <col min="6152" max="6152" width="9.7109375" customWidth="1"/>
    <col min="6153" max="6153" width="5.5703125" customWidth="1"/>
    <col min="6154" max="6154" width="19.5703125" customWidth="1"/>
    <col min="6155" max="6155" width="2.140625" customWidth="1"/>
    <col min="6156" max="6156" width="20" customWidth="1"/>
    <col min="6157" max="6157" width="21.5703125" customWidth="1"/>
    <col min="6158" max="6158" width="10.140625" customWidth="1"/>
    <col min="6401" max="6401" width="4.7109375" customWidth="1"/>
    <col min="6402" max="6402" width="7" bestFit="1" customWidth="1"/>
    <col min="6403" max="6403" width="5.5703125" customWidth="1"/>
    <col min="6404" max="6404" width="15.140625" bestFit="1" customWidth="1"/>
    <col min="6405" max="6405" width="2.7109375" customWidth="1"/>
    <col min="6406" max="6406" width="19.7109375" customWidth="1"/>
    <col min="6407" max="6407" width="18.85546875" customWidth="1"/>
    <col min="6408" max="6408" width="9.7109375" customWidth="1"/>
    <col min="6409" max="6409" width="5.5703125" customWidth="1"/>
    <col min="6410" max="6410" width="19.5703125" customWidth="1"/>
    <col min="6411" max="6411" width="2.140625" customWidth="1"/>
    <col min="6412" max="6412" width="20" customWidth="1"/>
    <col min="6413" max="6413" width="21.5703125" customWidth="1"/>
    <col min="6414" max="6414" width="10.140625" customWidth="1"/>
    <col min="6657" max="6657" width="4.7109375" customWidth="1"/>
    <col min="6658" max="6658" width="7" bestFit="1" customWidth="1"/>
    <col min="6659" max="6659" width="5.5703125" customWidth="1"/>
    <col min="6660" max="6660" width="15.140625" bestFit="1" customWidth="1"/>
    <col min="6661" max="6661" width="2.7109375" customWidth="1"/>
    <col min="6662" max="6662" width="19.7109375" customWidth="1"/>
    <col min="6663" max="6663" width="18.85546875" customWidth="1"/>
    <col min="6664" max="6664" width="9.7109375" customWidth="1"/>
    <col min="6665" max="6665" width="5.5703125" customWidth="1"/>
    <col min="6666" max="6666" width="19.5703125" customWidth="1"/>
    <col min="6667" max="6667" width="2.140625" customWidth="1"/>
    <col min="6668" max="6668" width="20" customWidth="1"/>
    <col min="6669" max="6669" width="21.5703125" customWidth="1"/>
    <col min="6670" max="6670" width="10.140625" customWidth="1"/>
    <col min="6913" max="6913" width="4.7109375" customWidth="1"/>
    <col min="6914" max="6914" width="7" bestFit="1" customWidth="1"/>
    <col min="6915" max="6915" width="5.5703125" customWidth="1"/>
    <col min="6916" max="6916" width="15.140625" bestFit="1" customWidth="1"/>
    <col min="6917" max="6917" width="2.7109375" customWidth="1"/>
    <col min="6918" max="6918" width="19.7109375" customWidth="1"/>
    <col min="6919" max="6919" width="18.85546875" customWidth="1"/>
    <col min="6920" max="6920" width="9.7109375" customWidth="1"/>
    <col min="6921" max="6921" width="5.5703125" customWidth="1"/>
    <col min="6922" max="6922" width="19.5703125" customWidth="1"/>
    <col min="6923" max="6923" width="2.140625" customWidth="1"/>
    <col min="6924" max="6924" width="20" customWidth="1"/>
    <col min="6925" max="6925" width="21.5703125" customWidth="1"/>
    <col min="6926" max="6926" width="10.140625" customWidth="1"/>
    <col min="7169" max="7169" width="4.7109375" customWidth="1"/>
    <col min="7170" max="7170" width="7" bestFit="1" customWidth="1"/>
    <col min="7171" max="7171" width="5.5703125" customWidth="1"/>
    <col min="7172" max="7172" width="15.140625" bestFit="1" customWidth="1"/>
    <col min="7173" max="7173" width="2.7109375" customWidth="1"/>
    <col min="7174" max="7174" width="19.7109375" customWidth="1"/>
    <col min="7175" max="7175" width="18.85546875" customWidth="1"/>
    <col min="7176" max="7176" width="9.7109375" customWidth="1"/>
    <col min="7177" max="7177" width="5.5703125" customWidth="1"/>
    <col min="7178" max="7178" width="19.5703125" customWidth="1"/>
    <col min="7179" max="7179" width="2.140625" customWidth="1"/>
    <col min="7180" max="7180" width="20" customWidth="1"/>
    <col min="7181" max="7181" width="21.5703125" customWidth="1"/>
    <col min="7182" max="7182" width="10.140625" customWidth="1"/>
    <col min="7425" max="7425" width="4.7109375" customWidth="1"/>
    <col min="7426" max="7426" width="7" bestFit="1" customWidth="1"/>
    <col min="7427" max="7427" width="5.5703125" customWidth="1"/>
    <col min="7428" max="7428" width="15.140625" bestFit="1" customWidth="1"/>
    <col min="7429" max="7429" width="2.7109375" customWidth="1"/>
    <col min="7430" max="7430" width="19.7109375" customWidth="1"/>
    <col min="7431" max="7431" width="18.85546875" customWidth="1"/>
    <col min="7432" max="7432" width="9.7109375" customWidth="1"/>
    <col min="7433" max="7433" width="5.5703125" customWidth="1"/>
    <col min="7434" max="7434" width="19.5703125" customWidth="1"/>
    <col min="7435" max="7435" width="2.140625" customWidth="1"/>
    <col min="7436" max="7436" width="20" customWidth="1"/>
    <col min="7437" max="7437" width="21.5703125" customWidth="1"/>
    <col min="7438" max="7438" width="10.140625" customWidth="1"/>
    <col min="7681" max="7681" width="4.7109375" customWidth="1"/>
    <col min="7682" max="7682" width="7" bestFit="1" customWidth="1"/>
    <col min="7683" max="7683" width="5.5703125" customWidth="1"/>
    <col min="7684" max="7684" width="15.140625" bestFit="1" customWidth="1"/>
    <col min="7685" max="7685" width="2.7109375" customWidth="1"/>
    <col min="7686" max="7686" width="19.7109375" customWidth="1"/>
    <col min="7687" max="7687" width="18.85546875" customWidth="1"/>
    <col min="7688" max="7688" width="9.7109375" customWidth="1"/>
    <col min="7689" max="7689" width="5.5703125" customWidth="1"/>
    <col min="7690" max="7690" width="19.5703125" customWidth="1"/>
    <col min="7691" max="7691" width="2.140625" customWidth="1"/>
    <col min="7692" max="7692" width="20" customWidth="1"/>
    <col min="7693" max="7693" width="21.5703125" customWidth="1"/>
    <col min="7694" max="7694" width="10.140625" customWidth="1"/>
    <col min="7937" max="7937" width="4.7109375" customWidth="1"/>
    <col min="7938" max="7938" width="7" bestFit="1" customWidth="1"/>
    <col min="7939" max="7939" width="5.5703125" customWidth="1"/>
    <col min="7940" max="7940" width="15.140625" bestFit="1" customWidth="1"/>
    <col min="7941" max="7941" width="2.7109375" customWidth="1"/>
    <col min="7942" max="7942" width="19.7109375" customWidth="1"/>
    <col min="7943" max="7943" width="18.85546875" customWidth="1"/>
    <col min="7944" max="7944" width="9.7109375" customWidth="1"/>
    <col min="7945" max="7945" width="5.5703125" customWidth="1"/>
    <col min="7946" max="7946" width="19.5703125" customWidth="1"/>
    <col min="7947" max="7947" width="2.140625" customWidth="1"/>
    <col min="7948" max="7948" width="20" customWidth="1"/>
    <col min="7949" max="7949" width="21.5703125" customWidth="1"/>
    <col min="7950" max="7950" width="10.140625" customWidth="1"/>
    <col min="8193" max="8193" width="4.7109375" customWidth="1"/>
    <col min="8194" max="8194" width="7" bestFit="1" customWidth="1"/>
    <col min="8195" max="8195" width="5.5703125" customWidth="1"/>
    <col min="8196" max="8196" width="15.140625" bestFit="1" customWidth="1"/>
    <col min="8197" max="8197" width="2.7109375" customWidth="1"/>
    <col min="8198" max="8198" width="19.7109375" customWidth="1"/>
    <col min="8199" max="8199" width="18.85546875" customWidth="1"/>
    <col min="8200" max="8200" width="9.7109375" customWidth="1"/>
    <col min="8201" max="8201" width="5.5703125" customWidth="1"/>
    <col min="8202" max="8202" width="19.5703125" customWidth="1"/>
    <col min="8203" max="8203" width="2.140625" customWidth="1"/>
    <col min="8204" max="8204" width="20" customWidth="1"/>
    <col min="8205" max="8205" width="21.5703125" customWidth="1"/>
    <col min="8206" max="8206" width="10.140625" customWidth="1"/>
    <col min="8449" max="8449" width="4.7109375" customWidth="1"/>
    <col min="8450" max="8450" width="7" bestFit="1" customWidth="1"/>
    <col min="8451" max="8451" width="5.5703125" customWidth="1"/>
    <col min="8452" max="8452" width="15.140625" bestFit="1" customWidth="1"/>
    <col min="8453" max="8453" width="2.7109375" customWidth="1"/>
    <col min="8454" max="8454" width="19.7109375" customWidth="1"/>
    <col min="8455" max="8455" width="18.85546875" customWidth="1"/>
    <col min="8456" max="8456" width="9.7109375" customWidth="1"/>
    <col min="8457" max="8457" width="5.5703125" customWidth="1"/>
    <col min="8458" max="8458" width="19.5703125" customWidth="1"/>
    <col min="8459" max="8459" width="2.140625" customWidth="1"/>
    <col min="8460" max="8460" width="20" customWidth="1"/>
    <col min="8461" max="8461" width="21.5703125" customWidth="1"/>
    <col min="8462" max="8462" width="10.140625" customWidth="1"/>
    <col min="8705" max="8705" width="4.7109375" customWidth="1"/>
    <col min="8706" max="8706" width="7" bestFit="1" customWidth="1"/>
    <col min="8707" max="8707" width="5.5703125" customWidth="1"/>
    <col min="8708" max="8708" width="15.140625" bestFit="1" customWidth="1"/>
    <col min="8709" max="8709" width="2.7109375" customWidth="1"/>
    <col min="8710" max="8710" width="19.7109375" customWidth="1"/>
    <col min="8711" max="8711" width="18.85546875" customWidth="1"/>
    <col min="8712" max="8712" width="9.7109375" customWidth="1"/>
    <col min="8713" max="8713" width="5.5703125" customWidth="1"/>
    <col min="8714" max="8714" width="19.5703125" customWidth="1"/>
    <col min="8715" max="8715" width="2.140625" customWidth="1"/>
    <col min="8716" max="8716" width="20" customWidth="1"/>
    <col min="8717" max="8717" width="21.5703125" customWidth="1"/>
    <col min="8718" max="8718" width="10.140625" customWidth="1"/>
    <col min="8961" max="8961" width="4.7109375" customWidth="1"/>
    <col min="8962" max="8962" width="7" bestFit="1" customWidth="1"/>
    <col min="8963" max="8963" width="5.5703125" customWidth="1"/>
    <col min="8964" max="8964" width="15.140625" bestFit="1" customWidth="1"/>
    <col min="8965" max="8965" width="2.7109375" customWidth="1"/>
    <col min="8966" max="8966" width="19.7109375" customWidth="1"/>
    <col min="8967" max="8967" width="18.85546875" customWidth="1"/>
    <col min="8968" max="8968" width="9.7109375" customWidth="1"/>
    <col min="8969" max="8969" width="5.5703125" customWidth="1"/>
    <col min="8970" max="8970" width="19.5703125" customWidth="1"/>
    <col min="8971" max="8971" width="2.140625" customWidth="1"/>
    <col min="8972" max="8972" width="20" customWidth="1"/>
    <col min="8973" max="8973" width="21.5703125" customWidth="1"/>
    <col min="8974" max="8974" width="10.140625" customWidth="1"/>
    <col min="9217" max="9217" width="4.7109375" customWidth="1"/>
    <col min="9218" max="9218" width="7" bestFit="1" customWidth="1"/>
    <col min="9219" max="9219" width="5.5703125" customWidth="1"/>
    <col min="9220" max="9220" width="15.140625" bestFit="1" customWidth="1"/>
    <col min="9221" max="9221" width="2.7109375" customWidth="1"/>
    <col min="9222" max="9222" width="19.7109375" customWidth="1"/>
    <col min="9223" max="9223" width="18.85546875" customWidth="1"/>
    <col min="9224" max="9224" width="9.7109375" customWidth="1"/>
    <col min="9225" max="9225" width="5.5703125" customWidth="1"/>
    <col min="9226" max="9226" width="19.5703125" customWidth="1"/>
    <col min="9227" max="9227" width="2.140625" customWidth="1"/>
    <col min="9228" max="9228" width="20" customWidth="1"/>
    <col min="9229" max="9229" width="21.5703125" customWidth="1"/>
    <col min="9230" max="9230" width="10.140625" customWidth="1"/>
    <col min="9473" max="9473" width="4.7109375" customWidth="1"/>
    <col min="9474" max="9474" width="7" bestFit="1" customWidth="1"/>
    <col min="9475" max="9475" width="5.5703125" customWidth="1"/>
    <col min="9476" max="9476" width="15.140625" bestFit="1" customWidth="1"/>
    <col min="9477" max="9477" width="2.7109375" customWidth="1"/>
    <col min="9478" max="9478" width="19.7109375" customWidth="1"/>
    <col min="9479" max="9479" width="18.85546875" customWidth="1"/>
    <col min="9480" max="9480" width="9.7109375" customWidth="1"/>
    <col min="9481" max="9481" width="5.5703125" customWidth="1"/>
    <col min="9482" max="9482" width="19.5703125" customWidth="1"/>
    <col min="9483" max="9483" width="2.140625" customWidth="1"/>
    <col min="9484" max="9484" width="20" customWidth="1"/>
    <col min="9485" max="9485" width="21.5703125" customWidth="1"/>
    <col min="9486" max="9486" width="10.140625" customWidth="1"/>
    <col min="9729" max="9729" width="4.7109375" customWidth="1"/>
    <col min="9730" max="9730" width="7" bestFit="1" customWidth="1"/>
    <col min="9731" max="9731" width="5.5703125" customWidth="1"/>
    <col min="9732" max="9732" width="15.140625" bestFit="1" customWidth="1"/>
    <col min="9733" max="9733" width="2.7109375" customWidth="1"/>
    <col min="9734" max="9734" width="19.7109375" customWidth="1"/>
    <col min="9735" max="9735" width="18.85546875" customWidth="1"/>
    <col min="9736" max="9736" width="9.7109375" customWidth="1"/>
    <col min="9737" max="9737" width="5.5703125" customWidth="1"/>
    <col min="9738" max="9738" width="19.5703125" customWidth="1"/>
    <col min="9739" max="9739" width="2.140625" customWidth="1"/>
    <col min="9740" max="9740" width="20" customWidth="1"/>
    <col min="9741" max="9741" width="21.5703125" customWidth="1"/>
    <col min="9742" max="9742" width="10.140625" customWidth="1"/>
    <col min="9985" max="9985" width="4.7109375" customWidth="1"/>
    <col min="9986" max="9986" width="7" bestFit="1" customWidth="1"/>
    <col min="9987" max="9987" width="5.5703125" customWidth="1"/>
    <col min="9988" max="9988" width="15.140625" bestFit="1" customWidth="1"/>
    <col min="9989" max="9989" width="2.7109375" customWidth="1"/>
    <col min="9990" max="9990" width="19.7109375" customWidth="1"/>
    <col min="9991" max="9991" width="18.85546875" customWidth="1"/>
    <col min="9992" max="9992" width="9.7109375" customWidth="1"/>
    <col min="9993" max="9993" width="5.5703125" customWidth="1"/>
    <col min="9994" max="9994" width="19.5703125" customWidth="1"/>
    <col min="9995" max="9995" width="2.140625" customWidth="1"/>
    <col min="9996" max="9996" width="20" customWidth="1"/>
    <col min="9997" max="9997" width="21.5703125" customWidth="1"/>
    <col min="9998" max="9998" width="10.140625" customWidth="1"/>
    <col min="10241" max="10241" width="4.7109375" customWidth="1"/>
    <col min="10242" max="10242" width="7" bestFit="1" customWidth="1"/>
    <col min="10243" max="10243" width="5.5703125" customWidth="1"/>
    <col min="10244" max="10244" width="15.140625" bestFit="1" customWidth="1"/>
    <col min="10245" max="10245" width="2.7109375" customWidth="1"/>
    <col min="10246" max="10246" width="19.7109375" customWidth="1"/>
    <col min="10247" max="10247" width="18.85546875" customWidth="1"/>
    <col min="10248" max="10248" width="9.7109375" customWidth="1"/>
    <col min="10249" max="10249" width="5.5703125" customWidth="1"/>
    <col min="10250" max="10250" width="19.5703125" customWidth="1"/>
    <col min="10251" max="10251" width="2.140625" customWidth="1"/>
    <col min="10252" max="10252" width="20" customWidth="1"/>
    <col min="10253" max="10253" width="21.5703125" customWidth="1"/>
    <col min="10254" max="10254" width="10.140625" customWidth="1"/>
    <col min="10497" max="10497" width="4.7109375" customWidth="1"/>
    <col min="10498" max="10498" width="7" bestFit="1" customWidth="1"/>
    <col min="10499" max="10499" width="5.5703125" customWidth="1"/>
    <col min="10500" max="10500" width="15.140625" bestFit="1" customWidth="1"/>
    <col min="10501" max="10501" width="2.7109375" customWidth="1"/>
    <col min="10502" max="10502" width="19.7109375" customWidth="1"/>
    <col min="10503" max="10503" width="18.85546875" customWidth="1"/>
    <col min="10504" max="10504" width="9.7109375" customWidth="1"/>
    <col min="10505" max="10505" width="5.5703125" customWidth="1"/>
    <col min="10506" max="10506" width="19.5703125" customWidth="1"/>
    <col min="10507" max="10507" width="2.140625" customWidth="1"/>
    <col min="10508" max="10508" width="20" customWidth="1"/>
    <col min="10509" max="10509" width="21.5703125" customWidth="1"/>
    <col min="10510" max="10510" width="10.140625" customWidth="1"/>
    <col min="10753" max="10753" width="4.7109375" customWidth="1"/>
    <col min="10754" max="10754" width="7" bestFit="1" customWidth="1"/>
    <col min="10755" max="10755" width="5.5703125" customWidth="1"/>
    <col min="10756" max="10756" width="15.140625" bestFit="1" customWidth="1"/>
    <col min="10757" max="10757" width="2.7109375" customWidth="1"/>
    <col min="10758" max="10758" width="19.7109375" customWidth="1"/>
    <col min="10759" max="10759" width="18.85546875" customWidth="1"/>
    <col min="10760" max="10760" width="9.7109375" customWidth="1"/>
    <col min="10761" max="10761" width="5.5703125" customWidth="1"/>
    <col min="10762" max="10762" width="19.5703125" customWidth="1"/>
    <col min="10763" max="10763" width="2.140625" customWidth="1"/>
    <col min="10764" max="10764" width="20" customWidth="1"/>
    <col min="10765" max="10765" width="21.5703125" customWidth="1"/>
    <col min="10766" max="10766" width="10.140625" customWidth="1"/>
    <col min="11009" max="11009" width="4.7109375" customWidth="1"/>
    <col min="11010" max="11010" width="7" bestFit="1" customWidth="1"/>
    <col min="11011" max="11011" width="5.5703125" customWidth="1"/>
    <col min="11012" max="11012" width="15.140625" bestFit="1" customWidth="1"/>
    <col min="11013" max="11013" width="2.7109375" customWidth="1"/>
    <col min="11014" max="11014" width="19.7109375" customWidth="1"/>
    <col min="11015" max="11015" width="18.85546875" customWidth="1"/>
    <col min="11016" max="11016" width="9.7109375" customWidth="1"/>
    <col min="11017" max="11017" width="5.5703125" customWidth="1"/>
    <col min="11018" max="11018" width="19.5703125" customWidth="1"/>
    <col min="11019" max="11019" width="2.140625" customWidth="1"/>
    <col min="11020" max="11020" width="20" customWidth="1"/>
    <col min="11021" max="11021" width="21.5703125" customWidth="1"/>
    <col min="11022" max="11022" width="10.140625" customWidth="1"/>
    <col min="11265" max="11265" width="4.7109375" customWidth="1"/>
    <col min="11266" max="11266" width="7" bestFit="1" customWidth="1"/>
    <col min="11267" max="11267" width="5.5703125" customWidth="1"/>
    <col min="11268" max="11268" width="15.140625" bestFit="1" customWidth="1"/>
    <col min="11269" max="11269" width="2.7109375" customWidth="1"/>
    <col min="11270" max="11270" width="19.7109375" customWidth="1"/>
    <col min="11271" max="11271" width="18.85546875" customWidth="1"/>
    <col min="11272" max="11272" width="9.7109375" customWidth="1"/>
    <col min="11273" max="11273" width="5.5703125" customWidth="1"/>
    <col min="11274" max="11274" width="19.5703125" customWidth="1"/>
    <col min="11275" max="11275" width="2.140625" customWidth="1"/>
    <col min="11276" max="11276" width="20" customWidth="1"/>
    <col min="11277" max="11277" width="21.5703125" customWidth="1"/>
    <col min="11278" max="11278" width="10.140625" customWidth="1"/>
    <col min="11521" max="11521" width="4.7109375" customWidth="1"/>
    <col min="11522" max="11522" width="7" bestFit="1" customWidth="1"/>
    <col min="11523" max="11523" width="5.5703125" customWidth="1"/>
    <col min="11524" max="11524" width="15.140625" bestFit="1" customWidth="1"/>
    <col min="11525" max="11525" width="2.7109375" customWidth="1"/>
    <col min="11526" max="11526" width="19.7109375" customWidth="1"/>
    <col min="11527" max="11527" width="18.85546875" customWidth="1"/>
    <col min="11528" max="11528" width="9.7109375" customWidth="1"/>
    <col min="11529" max="11529" width="5.5703125" customWidth="1"/>
    <col min="11530" max="11530" width="19.5703125" customWidth="1"/>
    <col min="11531" max="11531" width="2.140625" customWidth="1"/>
    <col min="11532" max="11532" width="20" customWidth="1"/>
    <col min="11533" max="11533" width="21.5703125" customWidth="1"/>
    <col min="11534" max="11534" width="10.140625" customWidth="1"/>
    <col min="11777" max="11777" width="4.7109375" customWidth="1"/>
    <col min="11778" max="11778" width="7" bestFit="1" customWidth="1"/>
    <col min="11779" max="11779" width="5.5703125" customWidth="1"/>
    <col min="11780" max="11780" width="15.140625" bestFit="1" customWidth="1"/>
    <col min="11781" max="11781" width="2.7109375" customWidth="1"/>
    <col min="11782" max="11782" width="19.7109375" customWidth="1"/>
    <col min="11783" max="11783" width="18.85546875" customWidth="1"/>
    <col min="11784" max="11784" width="9.7109375" customWidth="1"/>
    <col min="11785" max="11785" width="5.5703125" customWidth="1"/>
    <col min="11786" max="11786" width="19.5703125" customWidth="1"/>
    <col min="11787" max="11787" width="2.140625" customWidth="1"/>
    <col min="11788" max="11788" width="20" customWidth="1"/>
    <col min="11789" max="11789" width="21.5703125" customWidth="1"/>
    <col min="11790" max="11790" width="10.140625" customWidth="1"/>
    <col min="12033" max="12033" width="4.7109375" customWidth="1"/>
    <col min="12034" max="12034" width="7" bestFit="1" customWidth="1"/>
    <col min="12035" max="12035" width="5.5703125" customWidth="1"/>
    <col min="12036" max="12036" width="15.140625" bestFit="1" customWidth="1"/>
    <col min="12037" max="12037" width="2.7109375" customWidth="1"/>
    <col min="12038" max="12038" width="19.7109375" customWidth="1"/>
    <col min="12039" max="12039" width="18.85546875" customWidth="1"/>
    <col min="12040" max="12040" width="9.7109375" customWidth="1"/>
    <col min="12041" max="12041" width="5.5703125" customWidth="1"/>
    <col min="12042" max="12042" width="19.5703125" customWidth="1"/>
    <col min="12043" max="12043" width="2.140625" customWidth="1"/>
    <col min="12044" max="12044" width="20" customWidth="1"/>
    <col min="12045" max="12045" width="21.5703125" customWidth="1"/>
    <col min="12046" max="12046" width="10.140625" customWidth="1"/>
    <col min="12289" max="12289" width="4.7109375" customWidth="1"/>
    <col min="12290" max="12290" width="7" bestFit="1" customWidth="1"/>
    <col min="12291" max="12291" width="5.5703125" customWidth="1"/>
    <col min="12292" max="12292" width="15.140625" bestFit="1" customWidth="1"/>
    <col min="12293" max="12293" width="2.7109375" customWidth="1"/>
    <col min="12294" max="12294" width="19.7109375" customWidth="1"/>
    <col min="12295" max="12295" width="18.85546875" customWidth="1"/>
    <col min="12296" max="12296" width="9.7109375" customWidth="1"/>
    <col min="12297" max="12297" width="5.5703125" customWidth="1"/>
    <col min="12298" max="12298" width="19.5703125" customWidth="1"/>
    <col min="12299" max="12299" width="2.140625" customWidth="1"/>
    <col min="12300" max="12300" width="20" customWidth="1"/>
    <col min="12301" max="12301" width="21.5703125" customWidth="1"/>
    <col min="12302" max="12302" width="10.140625" customWidth="1"/>
    <col min="12545" max="12545" width="4.7109375" customWidth="1"/>
    <col min="12546" max="12546" width="7" bestFit="1" customWidth="1"/>
    <col min="12547" max="12547" width="5.5703125" customWidth="1"/>
    <col min="12548" max="12548" width="15.140625" bestFit="1" customWidth="1"/>
    <col min="12549" max="12549" width="2.7109375" customWidth="1"/>
    <col min="12550" max="12550" width="19.7109375" customWidth="1"/>
    <col min="12551" max="12551" width="18.85546875" customWidth="1"/>
    <col min="12552" max="12552" width="9.7109375" customWidth="1"/>
    <col min="12553" max="12553" width="5.5703125" customWidth="1"/>
    <col min="12554" max="12554" width="19.5703125" customWidth="1"/>
    <col min="12555" max="12555" width="2.140625" customWidth="1"/>
    <col min="12556" max="12556" width="20" customWidth="1"/>
    <col min="12557" max="12557" width="21.5703125" customWidth="1"/>
    <col min="12558" max="12558" width="10.140625" customWidth="1"/>
    <col min="12801" max="12801" width="4.7109375" customWidth="1"/>
    <col min="12802" max="12802" width="7" bestFit="1" customWidth="1"/>
    <col min="12803" max="12803" width="5.5703125" customWidth="1"/>
    <col min="12804" max="12804" width="15.140625" bestFit="1" customWidth="1"/>
    <col min="12805" max="12805" width="2.7109375" customWidth="1"/>
    <col min="12806" max="12806" width="19.7109375" customWidth="1"/>
    <col min="12807" max="12807" width="18.85546875" customWidth="1"/>
    <col min="12808" max="12808" width="9.7109375" customWidth="1"/>
    <col min="12809" max="12809" width="5.5703125" customWidth="1"/>
    <col min="12810" max="12810" width="19.5703125" customWidth="1"/>
    <col min="12811" max="12811" width="2.140625" customWidth="1"/>
    <col min="12812" max="12812" width="20" customWidth="1"/>
    <col min="12813" max="12813" width="21.5703125" customWidth="1"/>
    <col min="12814" max="12814" width="10.140625" customWidth="1"/>
    <col min="13057" max="13057" width="4.7109375" customWidth="1"/>
    <col min="13058" max="13058" width="7" bestFit="1" customWidth="1"/>
    <col min="13059" max="13059" width="5.5703125" customWidth="1"/>
    <col min="13060" max="13060" width="15.140625" bestFit="1" customWidth="1"/>
    <col min="13061" max="13061" width="2.7109375" customWidth="1"/>
    <col min="13062" max="13062" width="19.7109375" customWidth="1"/>
    <col min="13063" max="13063" width="18.85546875" customWidth="1"/>
    <col min="13064" max="13064" width="9.7109375" customWidth="1"/>
    <col min="13065" max="13065" width="5.5703125" customWidth="1"/>
    <col min="13066" max="13066" width="19.5703125" customWidth="1"/>
    <col min="13067" max="13067" width="2.140625" customWidth="1"/>
    <col min="13068" max="13068" width="20" customWidth="1"/>
    <col min="13069" max="13069" width="21.5703125" customWidth="1"/>
    <col min="13070" max="13070" width="10.140625" customWidth="1"/>
    <col min="13313" max="13313" width="4.7109375" customWidth="1"/>
    <col min="13314" max="13314" width="7" bestFit="1" customWidth="1"/>
    <col min="13315" max="13315" width="5.5703125" customWidth="1"/>
    <col min="13316" max="13316" width="15.140625" bestFit="1" customWidth="1"/>
    <col min="13317" max="13317" width="2.7109375" customWidth="1"/>
    <col min="13318" max="13318" width="19.7109375" customWidth="1"/>
    <col min="13319" max="13319" width="18.85546875" customWidth="1"/>
    <col min="13320" max="13320" width="9.7109375" customWidth="1"/>
    <col min="13321" max="13321" width="5.5703125" customWidth="1"/>
    <col min="13322" max="13322" width="19.5703125" customWidth="1"/>
    <col min="13323" max="13323" width="2.140625" customWidth="1"/>
    <col min="13324" max="13324" width="20" customWidth="1"/>
    <col min="13325" max="13325" width="21.5703125" customWidth="1"/>
    <col min="13326" max="13326" width="10.140625" customWidth="1"/>
    <col min="13569" max="13569" width="4.7109375" customWidth="1"/>
    <col min="13570" max="13570" width="7" bestFit="1" customWidth="1"/>
    <col min="13571" max="13571" width="5.5703125" customWidth="1"/>
    <col min="13572" max="13572" width="15.140625" bestFit="1" customWidth="1"/>
    <col min="13573" max="13573" width="2.7109375" customWidth="1"/>
    <col min="13574" max="13574" width="19.7109375" customWidth="1"/>
    <col min="13575" max="13575" width="18.85546875" customWidth="1"/>
    <col min="13576" max="13576" width="9.7109375" customWidth="1"/>
    <col min="13577" max="13577" width="5.5703125" customWidth="1"/>
    <col min="13578" max="13578" width="19.5703125" customWidth="1"/>
    <col min="13579" max="13579" width="2.140625" customWidth="1"/>
    <col min="13580" max="13580" width="20" customWidth="1"/>
    <col min="13581" max="13581" width="21.5703125" customWidth="1"/>
    <col min="13582" max="13582" width="10.140625" customWidth="1"/>
    <col min="13825" max="13825" width="4.7109375" customWidth="1"/>
    <col min="13826" max="13826" width="7" bestFit="1" customWidth="1"/>
    <col min="13827" max="13827" width="5.5703125" customWidth="1"/>
    <col min="13828" max="13828" width="15.140625" bestFit="1" customWidth="1"/>
    <col min="13829" max="13829" width="2.7109375" customWidth="1"/>
    <col min="13830" max="13830" width="19.7109375" customWidth="1"/>
    <col min="13831" max="13831" width="18.85546875" customWidth="1"/>
    <col min="13832" max="13832" width="9.7109375" customWidth="1"/>
    <col min="13833" max="13833" width="5.5703125" customWidth="1"/>
    <col min="13834" max="13834" width="19.5703125" customWidth="1"/>
    <col min="13835" max="13835" width="2.140625" customWidth="1"/>
    <col min="13836" max="13836" width="20" customWidth="1"/>
    <col min="13837" max="13837" width="21.5703125" customWidth="1"/>
    <col min="13838" max="13838" width="10.140625" customWidth="1"/>
    <col min="14081" max="14081" width="4.7109375" customWidth="1"/>
    <col min="14082" max="14082" width="7" bestFit="1" customWidth="1"/>
    <col min="14083" max="14083" width="5.5703125" customWidth="1"/>
    <col min="14084" max="14084" width="15.140625" bestFit="1" customWidth="1"/>
    <col min="14085" max="14085" width="2.7109375" customWidth="1"/>
    <col min="14086" max="14086" width="19.7109375" customWidth="1"/>
    <col min="14087" max="14087" width="18.85546875" customWidth="1"/>
    <col min="14088" max="14088" width="9.7109375" customWidth="1"/>
    <col min="14089" max="14089" width="5.5703125" customWidth="1"/>
    <col min="14090" max="14090" width="19.5703125" customWidth="1"/>
    <col min="14091" max="14091" width="2.140625" customWidth="1"/>
    <col min="14092" max="14092" width="20" customWidth="1"/>
    <col min="14093" max="14093" width="21.5703125" customWidth="1"/>
    <col min="14094" max="14094" width="10.140625" customWidth="1"/>
    <col min="14337" max="14337" width="4.7109375" customWidth="1"/>
    <col min="14338" max="14338" width="7" bestFit="1" customWidth="1"/>
    <col min="14339" max="14339" width="5.5703125" customWidth="1"/>
    <col min="14340" max="14340" width="15.140625" bestFit="1" customWidth="1"/>
    <col min="14341" max="14341" width="2.7109375" customWidth="1"/>
    <col min="14342" max="14342" width="19.7109375" customWidth="1"/>
    <col min="14343" max="14343" width="18.85546875" customWidth="1"/>
    <col min="14344" max="14344" width="9.7109375" customWidth="1"/>
    <col min="14345" max="14345" width="5.5703125" customWidth="1"/>
    <col min="14346" max="14346" width="19.5703125" customWidth="1"/>
    <col min="14347" max="14347" width="2.140625" customWidth="1"/>
    <col min="14348" max="14348" width="20" customWidth="1"/>
    <col min="14349" max="14349" width="21.5703125" customWidth="1"/>
    <col min="14350" max="14350" width="10.140625" customWidth="1"/>
    <col min="14593" max="14593" width="4.7109375" customWidth="1"/>
    <col min="14594" max="14594" width="7" bestFit="1" customWidth="1"/>
    <col min="14595" max="14595" width="5.5703125" customWidth="1"/>
    <col min="14596" max="14596" width="15.140625" bestFit="1" customWidth="1"/>
    <col min="14597" max="14597" width="2.7109375" customWidth="1"/>
    <col min="14598" max="14598" width="19.7109375" customWidth="1"/>
    <col min="14599" max="14599" width="18.85546875" customWidth="1"/>
    <col min="14600" max="14600" width="9.7109375" customWidth="1"/>
    <col min="14601" max="14601" width="5.5703125" customWidth="1"/>
    <col min="14602" max="14602" width="19.5703125" customWidth="1"/>
    <col min="14603" max="14603" width="2.140625" customWidth="1"/>
    <col min="14604" max="14604" width="20" customWidth="1"/>
    <col min="14605" max="14605" width="21.5703125" customWidth="1"/>
    <col min="14606" max="14606" width="10.140625" customWidth="1"/>
    <col min="14849" max="14849" width="4.7109375" customWidth="1"/>
    <col min="14850" max="14850" width="7" bestFit="1" customWidth="1"/>
    <col min="14851" max="14851" width="5.5703125" customWidth="1"/>
    <col min="14852" max="14852" width="15.140625" bestFit="1" customWidth="1"/>
    <col min="14853" max="14853" width="2.7109375" customWidth="1"/>
    <col min="14854" max="14854" width="19.7109375" customWidth="1"/>
    <col min="14855" max="14855" width="18.85546875" customWidth="1"/>
    <col min="14856" max="14856" width="9.7109375" customWidth="1"/>
    <col min="14857" max="14857" width="5.5703125" customWidth="1"/>
    <col min="14858" max="14858" width="19.5703125" customWidth="1"/>
    <col min="14859" max="14859" width="2.140625" customWidth="1"/>
    <col min="14860" max="14860" width="20" customWidth="1"/>
    <col min="14861" max="14861" width="21.5703125" customWidth="1"/>
    <col min="14862" max="14862" width="10.140625" customWidth="1"/>
    <col min="15105" max="15105" width="4.7109375" customWidth="1"/>
    <col min="15106" max="15106" width="7" bestFit="1" customWidth="1"/>
    <col min="15107" max="15107" width="5.5703125" customWidth="1"/>
    <col min="15108" max="15108" width="15.140625" bestFit="1" customWidth="1"/>
    <col min="15109" max="15109" width="2.7109375" customWidth="1"/>
    <col min="15110" max="15110" width="19.7109375" customWidth="1"/>
    <col min="15111" max="15111" width="18.85546875" customWidth="1"/>
    <col min="15112" max="15112" width="9.7109375" customWidth="1"/>
    <col min="15113" max="15113" width="5.5703125" customWidth="1"/>
    <col min="15114" max="15114" width="19.5703125" customWidth="1"/>
    <col min="15115" max="15115" width="2.140625" customWidth="1"/>
    <col min="15116" max="15116" width="20" customWidth="1"/>
    <col min="15117" max="15117" width="21.5703125" customWidth="1"/>
    <col min="15118" max="15118" width="10.140625" customWidth="1"/>
    <col min="15361" max="15361" width="4.7109375" customWidth="1"/>
    <col min="15362" max="15362" width="7" bestFit="1" customWidth="1"/>
    <col min="15363" max="15363" width="5.5703125" customWidth="1"/>
    <col min="15364" max="15364" width="15.140625" bestFit="1" customWidth="1"/>
    <col min="15365" max="15365" width="2.7109375" customWidth="1"/>
    <col min="15366" max="15366" width="19.7109375" customWidth="1"/>
    <col min="15367" max="15367" width="18.85546875" customWidth="1"/>
    <col min="15368" max="15368" width="9.7109375" customWidth="1"/>
    <col min="15369" max="15369" width="5.5703125" customWidth="1"/>
    <col min="15370" max="15370" width="19.5703125" customWidth="1"/>
    <col min="15371" max="15371" width="2.140625" customWidth="1"/>
    <col min="15372" max="15372" width="20" customWidth="1"/>
    <col min="15373" max="15373" width="21.5703125" customWidth="1"/>
    <col min="15374" max="15374" width="10.140625" customWidth="1"/>
    <col min="15617" max="15617" width="4.7109375" customWidth="1"/>
    <col min="15618" max="15618" width="7" bestFit="1" customWidth="1"/>
    <col min="15619" max="15619" width="5.5703125" customWidth="1"/>
    <col min="15620" max="15620" width="15.140625" bestFit="1" customWidth="1"/>
    <col min="15621" max="15621" width="2.7109375" customWidth="1"/>
    <col min="15622" max="15622" width="19.7109375" customWidth="1"/>
    <col min="15623" max="15623" width="18.85546875" customWidth="1"/>
    <col min="15624" max="15624" width="9.7109375" customWidth="1"/>
    <col min="15625" max="15625" width="5.5703125" customWidth="1"/>
    <col min="15626" max="15626" width="19.5703125" customWidth="1"/>
    <col min="15627" max="15627" width="2.140625" customWidth="1"/>
    <col min="15628" max="15628" width="20" customWidth="1"/>
    <col min="15629" max="15629" width="21.5703125" customWidth="1"/>
    <col min="15630" max="15630" width="10.140625" customWidth="1"/>
    <col min="15873" max="15873" width="4.7109375" customWidth="1"/>
    <col min="15874" max="15874" width="7" bestFit="1" customWidth="1"/>
    <col min="15875" max="15875" width="5.5703125" customWidth="1"/>
    <col min="15876" max="15876" width="15.140625" bestFit="1" customWidth="1"/>
    <col min="15877" max="15877" width="2.7109375" customWidth="1"/>
    <col min="15878" max="15878" width="19.7109375" customWidth="1"/>
    <col min="15879" max="15879" width="18.85546875" customWidth="1"/>
    <col min="15880" max="15880" width="9.7109375" customWidth="1"/>
    <col min="15881" max="15881" width="5.5703125" customWidth="1"/>
    <col min="15882" max="15882" width="19.5703125" customWidth="1"/>
    <col min="15883" max="15883" width="2.140625" customWidth="1"/>
    <col min="15884" max="15884" width="20" customWidth="1"/>
    <col min="15885" max="15885" width="21.5703125" customWidth="1"/>
    <col min="15886" max="15886" width="10.140625" customWidth="1"/>
    <col min="16129" max="16129" width="4.7109375" customWidth="1"/>
    <col min="16130" max="16130" width="7" bestFit="1" customWidth="1"/>
    <col min="16131" max="16131" width="5.5703125" customWidth="1"/>
    <col min="16132" max="16132" width="15.140625" bestFit="1" customWidth="1"/>
    <col min="16133" max="16133" width="2.7109375" customWidth="1"/>
    <col min="16134" max="16134" width="19.7109375" customWidth="1"/>
    <col min="16135" max="16135" width="18.85546875" customWidth="1"/>
    <col min="16136" max="16136" width="9.7109375" customWidth="1"/>
    <col min="16137" max="16137" width="5.5703125" customWidth="1"/>
    <col min="16138" max="16138" width="19.5703125" customWidth="1"/>
    <col min="16139" max="16139" width="2.140625" customWidth="1"/>
    <col min="16140" max="16140" width="20" customWidth="1"/>
    <col min="16141" max="16141" width="21.5703125" customWidth="1"/>
    <col min="16142" max="16142" width="10.140625" customWidth="1"/>
  </cols>
  <sheetData>
    <row r="1" spans="1:14" ht="20.25" x14ac:dyDescent="0.3">
      <c r="A1" s="1" t="str">
        <f>'[1]Spielplan Sa'!A1</f>
        <v>Deutsche Meisterschaft der männlichen Jugend U 12 im Feldfaustball 2019</v>
      </c>
      <c r="B1" s="1"/>
      <c r="C1" s="1"/>
      <c r="D1" s="1"/>
      <c r="E1" s="100"/>
      <c r="F1" s="1"/>
      <c r="G1" s="1"/>
    </row>
    <row r="2" spans="1:14" s="3" customFormat="1" ht="12.75" x14ac:dyDescent="0.2">
      <c r="A2" s="3" t="str">
        <f>'[1]Spielplan Sa'!A2</f>
        <v>Samstag/Sonntag</v>
      </c>
      <c r="B2" s="102"/>
      <c r="D2" s="7">
        <f>'[1]Spielplan Sa'!F2</f>
        <v>43708</v>
      </c>
      <c r="E2" s="102" t="str">
        <f>'[1]Spielplan Sa'!H2</f>
        <v>/</v>
      </c>
      <c r="F2" s="5">
        <f>'[1]Spielplan Sa'!I2</f>
        <v>43709</v>
      </c>
      <c r="K2" s="102"/>
    </row>
    <row r="4" spans="1:14" ht="16.5" customHeight="1" x14ac:dyDescent="0.25">
      <c r="A4" s="3" t="str">
        <f>'[1]Spielplan Sa'!A3</f>
        <v>Kellinghusen</v>
      </c>
      <c r="B4" s="3"/>
      <c r="C4" s="3"/>
      <c r="D4" s="3" t="str">
        <f>'[1]Spielplan Sa'!F3</f>
        <v>VfL Kellinghusen</v>
      </c>
      <c r="E4" s="102"/>
      <c r="F4" s="3"/>
      <c r="G4" s="3"/>
      <c r="H4" s="3" t="s">
        <v>64</v>
      </c>
      <c r="I4" s="3"/>
      <c r="J4" s="3"/>
      <c r="K4" s="102"/>
      <c r="L4" s="3"/>
    </row>
    <row r="5" spans="1:14" ht="16.5" customHeight="1" thickBot="1" x14ac:dyDescent="0.3">
      <c r="A5" s="3" t="str">
        <f>'[1]Spielplan Sa'!A4</f>
        <v>männlich U12</v>
      </c>
    </row>
    <row r="6" spans="1:14" s="3" customFormat="1" ht="16.5" customHeight="1" thickBot="1" x14ac:dyDescent="0.3">
      <c r="A6" s="103" t="s">
        <v>52</v>
      </c>
      <c r="B6" s="104" t="s">
        <v>53</v>
      </c>
      <c r="C6" s="103" t="s">
        <v>65</v>
      </c>
      <c r="D6" s="105" t="s">
        <v>54</v>
      </c>
      <c r="E6" s="106"/>
      <c r="F6" s="107"/>
      <c r="G6" s="103" t="s">
        <v>66</v>
      </c>
      <c r="H6" s="103"/>
      <c r="I6" s="103" t="s">
        <v>65</v>
      </c>
      <c r="J6" s="105" t="s">
        <v>57</v>
      </c>
      <c r="K6" s="106"/>
      <c r="L6" s="107"/>
      <c r="M6" s="103" t="s">
        <v>66</v>
      </c>
      <c r="N6" s="103" t="s">
        <v>56</v>
      </c>
    </row>
    <row r="7" spans="1:14" ht="16.5" customHeight="1" x14ac:dyDescent="0.25">
      <c r="A7" s="108">
        <v>1</v>
      </c>
      <c r="B7" s="109">
        <v>0.375</v>
      </c>
      <c r="C7" s="108">
        <v>61</v>
      </c>
      <c r="D7" s="110" t="s">
        <v>67</v>
      </c>
      <c r="E7" s="111" t="s">
        <v>61</v>
      </c>
      <c r="F7" s="112" t="s">
        <v>68</v>
      </c>
      <c r="G7" s="108" t="s">
        <v>69</v>
      </c>
      <c r="H7" s="108" t="s">
        <v>70</v>
      </c>
      <c r="I7" s="108">
        <v>62</v>
      </c>
      <c r="J7" s="110" t="s">
        <v>71</v>
      </c>
      <c r="K7" s="111" t="s">
        <v>61</v>
      </c>
      <c r="L7" s="112" t="s">
        <v>72</v>
      </c>
      <c r="M7" s="108" t="s">
        <v>73</v>
      </c>
      <c r="N7" s="108" t="s">
        <v>70</v>
      </c>
    </row>
    <row r="8" spans="1:14" ht="16.5" customHeight="1" thickBot="1" x14ac:dyDescent="0.3">
      <c r="A8" s="113"/>
      <c r="B8" s="114"/>
      <c r="C8" s="113"/>
      <c r="D8" s="115" t="str">
        <f>'[1]Abschlusstabelle Sa'!C9</f>
        <v/>
      </c>
      <c r="E8" s="116"/>
      <c r="F8" s="117" t="str">
        <f>'[1]Abschlusstabelle Sa'!I10</f>
        <v/>
      </c>
      <c r="G8" s="113" t="str">
        <f>'[1]Abschlusstabelle Sa'!I20</f>
        <v/>
      </c>
      <c r="H8" s="113"/>
      <c r="I8" s="113"/>
      <c r="J8" s="115" t="str">
        <f>'[1]Abschlusstabelle Sa'!C21</f>
        <v/>
      </c>
      <c r="K8" s="116"/>
      <c r="L8" s="117" t="str">
        <f>'[1]Abschlusstabelle Sa'!I22</f>
        <v/>
      </c>
      <c r="M8" s="113" t="str">
        <f>'[1]Abschlusstabelle Sa'!C20</f>
        <v/>
      </c>
      <c r="N8" s="113"/>
    </row>
    <row r="9" spans="1:14" ht="16.5" customHeight="1" x14ac:dyDescent="0.25">
      <c r="A9" s="108">
        <v>2</v>
      </c>
      <c r="B9" s="109" t="s">
        <v>62</v>
      </c>
      <c r="C9" s="108">
        <v>63</v>
      </c>
      <c r="D9" s="110" t="s">
        <v>74</v>
      </c>
      <c r="E9" s="111" t="s">
        <v>61</v>
      </c>
      <c r="F9" s="112" t="s">
        <v>75</v>
      </c>
      <c r="G9" s="108" t="s">
        <v>76</v>
      </c>
      <c r="H9" s="108" t="s">
        <v>70</v>
      </c>
      <c r="I9" s="108">
        <v>64</v>
      </c>
      <c r="J9" s="110" t="s">
        <v>77</v>
      </c>
      <c r="K9" s="111" t="s">
        <v>61</v>
      </c>
      <c r="L9" s="112" t="s">
        <v>78</v>
      </c>
      <c r="M9" s="108" t="s">
        <v>79</v>
      </c>
      <c r="N9" s="108" t="s">
        <v>70</v>
      </c>
    </row>
    <row r="10" spans="1:14" ht="16.5" customHeight="1" thickBot="1" x14ac:dyDescent="0.3">
      <c r="A10" s="113"/>
      <c r="B10" s="114"/>
      <c r="C10" s="113"/>
      <c r="D10" s="115" t="str">
        <f>'[1]Abschlusstabelle Sa'!I9</f>
        <v/>
      </c>
      <c r="E10" s="116"/>
      <c r="F10" s="117" t="str">
        <f>'[1]Abschlusstabelle Sa'!C10</f>
        <v/>
      </c>
      <c r="G10" s="113" t="str">
        <f>'[1]Abschlusstabelle Sa'!C8</f>
        <v/>
      </c>
      <c r="H10" s="113"/>
      <c r="I10" s="113"/>
      <c r="J10" s="115" t="str">
        <f>'[1]Abschlusstabelle Sa'!I21</f>
        <v/>
      </c>
      <c r="K10" s="116"/>
      <c r="L10" s="117" t="str">
        <f>'[1]Abschlusstabelle Sa'!C22</f>
        <v/>
      </c>
      <c r="M10" s="113" t="str">
        <f>'[1]Abschlusstabelle Sa'!I8</f>
        <v/>
      </c>
      <c r="N10" s="113"/>
    </row>
    <row r="11" spans="1:14" ht="16.5" customHeight="1" x14ac:dyDescent="0.25">
      <c r="A11" s="108">
        <v>3</v>
      </c>
      <c r="B11" s="109" t="s">
        <v>62</v>
      </c>
      <c r="C11" s="108">
        <v>65</v>
      </c>
      <c r="D11" s="110" t="s">
        <v>69</v>
      </c>
      <c r="E11" s="111" t="s">
        <v>61</v>
      </c>
      <c r="F11" s="112" t="s">
        <v>80</v>
      </c>
      <c r="G11" s="108" t="s">
        <v>81</v>
      </c>
      <c r="H11" s="108" t="s">
        <v>82</v>
      </c>
      <c r="I11" s="108">
        <v>66</v>
      </c>
      <c r="J11" s="110" t="s">
        <v>76</v>
      </c>
      <c r="K11" s="111" t="s">
        <v>61</v>
      </c>
      <c r="L11" s="112" t="s">
        <v>83</v>
      </c>
      <c r="M11" s="108" t="s">
        <v>84</v>
      </c>
      <c r="N11" s="108" t="s">
        <v>82</v>
      </c>
    </row>
    <row r="12" spans="1:14" ht="16.5" customHeight="1" thickBot="1" x14ac:dyDescent="0.3">
      <c r="A12" s="113"/>
      <c r="B12" s="114"/>
      <c r="C12" s="113"/>
      <c r="D12" s="115" t="str">
        <f>'[1]Abschlusstabelle Sa'!I20</f>
        <v/>
      </c>
      <c r="E12" s="116"/>
      <c r="F12" s="117" t="str">
        <f>IF('[1]Ergebnisse So'!$AK5+'[1]Ergebnisse So'!AM5=0,"",IF('[1]Ergebnisse So'!$AK5=2,'[1]Ergebnisse So'!$H5,'[1]Ergebnisse So'!$J5))</f>
        <v/>
      </c>
      <c r="G12" s="113" t="str">
        <f>IF('[1]Ergebnisse So'!$AK5+'[1]Ergebnisse So'!AM5=0,"",IF('[1]Ergebnisse So'!$AK5=2,'[1]Ergebnisse So'!$J5,'[1]Ergebnisse So'!$H5))</f>
        <v/>
      </c>
      <c r="H12" s="113"/>
      <c r="I12" s="113"/>
      <c r="J12" s="115" t="str">
        <f>'[1]Abschlusstabelle Sa'!C8</f>
        <v/>
      </c>
      <c r="K12" s="116"/>
      <c r="L12" s="117" t="str">
        <f>IF('[1]Ergebnisse So'!$AK6+'[1]Ergebnisse So'!AM6=0,"",IF('[1]Ergebnisse So'!$AK6=2,'[1]Ergebnisse So'!$H6,'[1]Ergebnisse So'!$J6))</f>
        <v/>
      </c>
      <c r="M12" s="113" t="str">
        <f>IF('[1]Ergebnisse So'!$AK6+'[1]Ergebnisse So'!AM6=0,"",IF('[1]Ergebnisse So'!$AK6=2,'[1]Ergebnisse So'!$J6,'[1]Ergebnisse So'!$H6))</f>
        <v/>
      </c>
      <c r="N12" s="113"/>
    </row>
    <row r="13" spans="1:14" ht="16.5" customHeight="1" x14ac:dyDescent="0.25">
      <c r="A13" s="108">
        <v>4</v>
      </c>
      <c r="B13" s="109" t="s">
        <v>62</v>
      </c>
      <c r="C13" s="108">
        <v>67</v>
      </c>
      <c r="D13" s="110" t="s">
        <v>73</v>
      </c>
      <c r="E13" s="111" t="s">
        <v>61</v>
      </c>
      <c r="F13" s="112" t="s">
        <v>85</v>
      </c>
      <c r="G13" s="108" t="s">
        <v>86</v>
      </c>
      <c r="H13" s="108" t="s">
        <v>82</v>
      </c>
      <c r="I13" s="108">
        <v>68</v>
      </c>
      <c r="J13" s="110" t="s">
        <v>79</v>
      </c>
      <c r="K13" s="111" t="s">
        <v>61</v>
      </c>
      <c r="L13" s="112" t="s">
        <v>87</v>
      </c>
      <c r="M13" s="108" t="s">
        <v>88</v>
      </c>
      <c r="N13" s="108" t="s">
        <v>82</v>
      </c>
    </row>
    <row r="14" spans="1:14" ht="16.5" customHeight="1" thickBot="1" x14ac:dyDescent="0.3">
      <c r="A14" s="113"/>
      <c r="B14" s="114"/>
      <c r="C14" s="113"/>
      <c r="D14" s="115" t="str">
        <f>'[1]Abschlusstabelle Sa'!C20</f>
        <v/>
      </c>
      <c r="E14" s="116"/>
      <c r="F14" s="117" t="str">
        <f>IF('[1]Ergebnisse So'!$AK7+'[1]Ergebnisse So'!AM7=0,"",IF('[1]Ergebnisse So'!$AK7=2,'[1]Ergebnisse So'!$H7,'[1]Ergebnisse So'!$J7))</f>
        <v/>
      </c>
      <c r="G14" s="113" t="str">
        <f>IF('[1]Ergebnisse So'!$AK9+'[1]Ergebnisse So'!AM9=0,"",IF('[1]Ergebnisse So'!$AK9=2,'[1]Ergebnisse So'!$J9,'[1]Ergebnisse So'!$H9))</f>
        <v/>
      </c>
      <c r="H14" s="113"/>
      <c r="I14" s="113"/>
      <c r="J14" s="115" t="str">
        <f>'[1]Abschlusstabelle Sa'!I8</f>
        <v/>
      </c>
      <c r="K14" s="116"/>
      <c r="L14" s="117" t="str">
        <f>IF('[1]Ergebnisse So'!$AK8+'[1]Ergebnisse So'!AM8=0,"",IF('[1]Ergebnisse So'!$AK8=2,'[1]Ergebnisse So'!$H8,'[1]Ergebnisse So'!$J8))</f>
        <v/>
      </c>
      <c r="M14" s="113" t="str">
        <f>IF('[1]Ergebnisse So'!$AK10+'[1]Ergebnisse So'!AM10=0,"",IF('[1]Ergebnisse So'!$AK10=2,'[1]Ergebnisse So'!$J10,'[1]Ergebnisse So'!$H10))</f>
        <v/>
      </c>
      <c r="N14" s="113"/>
    </row>
    <row r="15" spans="1:14" ht="16.5" customHeight="1" x14ac:dyDescent="0.25">
      <c r="A15" s="108">
        <v>5</v>
      </c>
      <c r="B15" s="109" t="s">
        <v>62</v>
      </c>
      <c r="C15" s="108">
        <v>69</v>
      </c>
      <c r="D15" s="110" t="s">
        <v>81</v>
      </c>
      <c r="E15" s="111" t="s">
        <v>61</v>
      </c>
      <c r="F15" s="112" t="s">
        <v>84</v>
      </c>
      <c r="G15" s="108" t="s">
        <v>89</v>
      </c>
      <c r="H15" s="108" t="s">
        <v>90</v>
      </c>
      <c r="I15" s="108">
        <v>70</v>
      </c>
      <c r="J15" s="110" t="s">
        <v>91</v>
      </c>
      <c r="K15" s="111" t="s">
        <v>61</v>
      </c>
      <c r="L15" s="112" t="s">
        <v>92</v>
      </c>
      <c r="M15" s="108" t="s">
        <v>93</v>
      </c>
      <c r="N15" s="108" t="s">
        <v>90</v>
      </c>
    </row>
    <row r="16" spans="1:14" ht="16.5" customHeight="1" thickBot="1" x14ac:dyDescent="0.3">
      <c r="A16" s="113"/>
      <c r="B16" s="114"/>
      <c r="C16" s="113"/>
      <c r="D16" s="115" t="str">
        <f>IF('[1]Ergebnisse So'!$AK5+'[1]Ergebnisse So'!AM5=0,"",IF('[1]Ergebnisse So'!$AK5=2,'[1]Ergebnisse So'!$J5,'[1]Ergebnisse So'!$H5))</f>
        <v/>
      </c>
      <c r="E16" s="116"/>
      <c r="F16" s="117" t="str">
        <f>IF('[1]Ergebnisse So'!$AK6+'[1]Ergebnisse So'!AM6=0,"",IF('[1]Ergebnisse So'!$AK6=2,'[1]Ergebnisse So'!$J6,'[1]Ergebnisse So'!$H6))</f>
        <v/>
      </c>
      <c r="G16" s="113" t="str">
        <f>IF('[1]Ergebnisse So'!$AK11+'[1]Ergebnisse So'!AM11=0,"",IF('[1]Ergebnisse So'!$AK11=2,'[1]Ergebnisse So'!$J11,'[1]Ergebnisse So'!$H11))</f>
        <v/>
      </c>
      <c r="H16" s="113"/>
      <c r="I16" s="113"/>
      <c r="J16" s="115" t="str">
        <f>IF('[1]Ergebnisse So'!$AK7+'[1]Ergebnisse So'!AM7=0,"",IF('[1]Ergebnisse So'!$AK7=2,'[1]Ergebnisse So'!$J7,'[1]Ergebnisse So'!$H7))</f>
        <v/>
      </c>
      <c r="K16" s="116"/>
      <c r="L16" s="117" t="str">
        <f>IF('[1]Ergebnisse So'!$AK8+'[1]Ergebnisse So'!AM8=0,"",IF('[1]Ergebnisse So'!$AK8=2,'[1]Ergebnisse So'!$J8,'[1]Ergebnisse So'!$H8))</f>
        <v/>
      </c>
      <c r="M16" s="113" t="str">
        <f>IF('[1]Ergebnisse So'!$AK12+'[1]Ergebnisse So'!AM12=0,"",IF('[1]Ergebnisse So'!$AK12=2,'[1]Ergebnisse So'!$J12,'[1]Ergebnisse So'!$H12))</f>
        <v/>
      </c>
      <c r="N16" s="113"/>
    </row>
    <row r="17" spans="1:14" ht="16.5" customHeight="1" x14ac:dyDescent="0.25">
      <c r="A17" s="108">
        <v>6</v>
      </c>
      <c r="B17" s="109" t="s">
        <v>62</v>
      </c>
      <c r="C17" s="108">
        <v>71</v>
      </c>
      <c r="D17" s="110" t="s">
        <v>86</v>
      </c>
      <c r="E17" s="111" t="s">
        <v>61</v>
      </c>
      <c r="F17" s="112" t="s">
        <v>88</v>
      </c>
      <c r="G17" s="108" t="s">
        <v>94</v>
      </c>
      <c r="H17" s="108" t="s">
        <v>95</v>
      </c>
      <c r="I17" s="108">
        <v>72</v>
      </c>
      <c r="J17" s="110" t="s">
        <v>89</v>
      </c>
      <c r="K17" s="111" t="s">
        <v>61</v>
      </c>
      <c r="L17" s="112" t="s">
        <v>93</v>
      </c>
      <c r="M17" s="108" t="s">
        <v>96</v>
      </c>
      <c r="N17" s="108" t="s">
        <v>95</v>
      </c>
    </row>
    <row r="18" spans="1:14" ht="16.5" customHeight="1" thickBot="1" x14ac:dyDescent="0.3">
      <c r="A18" s="113"/>
      <c r="B18" s="114"/>
      <c r="C18" s="113"/>
      <c r="D18" s="115" t="str">
        <f>IF('[1]Ergebnisse So'!$AK9+'[1]Ergebnisse So'!AM9=0,"",IF('[1]Ergebnisse So'!$AK9=2,'[1]Ergebnisse So'!$J9,'[1]Ergebnisse So'!$H9))</f>
        <v/>
      </c>
      <c r="E18" s="116"/>
      <c r="F18" s="117" t="str">
        <f>IF('[1]Ergebnisse So'!$AK10+'[1]Ergebnisse So'!AM10=0,"",IF('[1]Ergebnisse So'!$AK10=2,'[1]Ergebnisse So'!$J10,'[1]Ergebnisse So'!$H10))</f>
        <v/>
      </c>
      <c r="G18" s="113" t="str">
        <f>IF('[1]Ergebnisse So'!$AK11+'[1]Ergebnisse So'!AM11=0,"",IF('[1]Ergebnisse So'!$AK11=2,'[1]Ergebnisse So'!$H11,'[1]Ergebnisse So'!$J11))</f>
        <v/>
      </c>
      <c r="H18" s="113"/>
      <c r="I18" s="113"/>
      <c r="J18" s="115" t="str">
        <f>IF('[1]Ergebnisse So'!$AK11+'[1]Ergebnisse So'!AM11=0,"",IF('[1]Ergebnisse So'!$AK11=2,'[1]Ergebnisse So'!$J11,'[1]Ergebnisse So'!$H11))</f>
        <v/>
      </c>
      <c r="K18" s="116"/>
      <c r="L18" s="117" t="str">
        <f>IF('[1]Ergebnisse So'!$AK12+'[1]Ergebnisse So'!AM12=0,"",IF('[1]Ergebnisse So'!$AK12=2,'[1]Ergebnisse So'!$J12,'[1]Ergebnisse So'!$H12))</f>
        <v/>
      </c>
      <c r="M18" s="113" t="str">
        <f>IF('[1]Ergebnisse So'!$AK14+'[1]Ergebnisse So'!AM14=0,"",IF('[1]Ergebnisse So'!$AK14=2,'[1]Ergebnisse So'!$H14,'[1]Ergebnisse So'!$J14))</f>
        <v/>
      </c>
      <c r="N18" s="113"/>
    </row>
    <row r="19" spans="1:14" ht="16.5" customHeight="1" x14ac:dyDescent="0.25">
      <c r="A19" s="108">
        <v>7</v>
      </c>
      <c r="B19" s="109" t="s">
        <v>62</v>
      </c>
      <c r="C19" s="108">
        <v>73</v>
      </c>
      <c r="D19" s="110" t="s">
        <v>97</v>
      </c>
      <c r="E19" s="111" t="s">
        <v>61</v>
      </c>
      <c r="F19" s="112" t="s">
        <v>98</v>
      </c>
      <c r="G19" s="108" t="s">
        <v>99</v>
      </c>
      <c r="H19" s="108" t="s">
        <v>100</v>
      </c>
      <c r="I19" s="108">
        <v>74</v>
      </c>
      <c r="J19" s="110" t="s">
        <v>101</v>
      </c>
      <c r="K19" s="111" t="s">
        <v>61</v>
      </c>
      <c r="L19" s="112" t="s">
        <v>102</v>
      </c>
      <c r="M19" s="108" t="s">
        <v>103</v>
      </c>
      <c r="N19" s="108" t="s">
        <v>104</v>
      </c>
    </row>
    <row r="20" spans="1:14" ht="16.5" customHeight="1" thickBot="1" x14ac:dyDescent="0.3">
      <c r="A20" s="113"/>
      <c r="B20" s="114"/>
      <c r="C20" s="113"/>
      <c r="D20" s="115" t="str">
        <f>IF('[1]Ergebnisse So'!$AK9+'[1]Ergebnisse So'!AM9=0,"",IF('[1]Ergebnisse So'!$AK9=2,'[1]Ergebnisse So'!$H9,'[1]Ergebnisse So'!$J9))</f>
        <v/>
      </c>
      <c r="E20" s="116"/>
      <c r="F20" s="117" t="str">
        <f>IF('[1]Ergebnisse So'!$AK10+'[1]Ergebnisse So'!AM10=0,"",IF('[1]Ergebnisse So'!$AK10=2,'[1]Ergebnisse So'!$H10,'[1]Ergebnisse So'!$J10))</f>
        <v/>
      </c>
      <c r="G20" s="113" t="str">
        <f>IF('[1]Ergebnisse So'!$AK15+'[1]Ergebnisse So'!AM15=0,"",IF('[1]Ergebnisse So'!$AK15=2,'[1]Ergebnisse So'!$H15,'[1]Ergebnisse So'!$J15))</f>
        <v/>
      </c>
      <c r="H20" s="113"/>
      <c r="I20" s="113"/>
      <c r="J20" s="115" t="str">
        <f>IF('[1]Ergebnisse So'!$AK13+'[1]Ergebnisse So'!AM13=0,"",IF('[1]Ergebnisse So'!$AK13=2,'[1]Ergebnisse So'!$J13,'[1]Ergebnisse So'!$H13))</f>
        <v/>
      </c>
      <c r="K20" s="116"/>
      <c r="L20" s="117" t="str">
        <f>IF('[1]Ergebnisse So'!$AK14+'[1]Ergebnisse So'!AM14=0,"",IF('[1]Ergebnisse So'!$AK14=2,'[1]Ergebnisse So'!$J14,'[1]Ergebnisse So'!$H14))</f>
        <v/>
      </c>
      <c r="M20" s="113" t="str">
        <f>IF('[1]Ergebnisse So'!$AK16+'[1]Ergebnisse So'!AM16=0,"",IF('[1]Ergebnisse So'!$AK16=2,'[1]Ergebnisse So'!$H16,'[1]Ergebnisse So'!$J16))</f>
        <v/>
      </c>
      <c r="N20" s="113"/>
    </row>
    <row r="21" spans="1:14" ht="16.5" customHeight="1" x14ac:dyDescent="0.25">
      <c r="A21" s="108">
        <v>8</v>
      </c>
      <c r="B21" s="109" t="s">
        <v>62</v>
      </c>
      <c r="C21" s="108">
        <v>75</v>
      </c>
      <c r="D21" s="110" t="s">
        <v>94</v>
      </c>
      <c r="E21" s="111" t="s">
        <v>61</v>
      </c>
      <c r="F21" s="112" t="s">
        <v>105</v>
      </c>
      <c r="G21" s="108" t="s">
        <v>106</v>
      </c>
      <c r="H21" s="108" t="s">
        <v>107</v>
      </c>
      <c r="I21" s="108">
        <v>76</v>
      </c>
      <c r="J21" s="110" t="s">
        <v>108</v>
      </c>
      <c r="K21" s="111" t="s">
        <v>61</v>
      </c>
      <c r="L21" s="112" t="s">
        <v>96</v>
      </c>
      <c r="M21" s="108" t="s">
        <v>109</v>
      </c>
      <c r="N21" s="108" t="s">
        <v>110</v>
      </c>
    </row>
    <row r="22" spans="1:14" ht="16.5" customHeight="1" thickBot="1" x14ac:dyDescent="0.3">
      <c r="A22" s="113"/>
      <c r="B22" s="114"/>
      <c r="C22" s="113"/>
      <c r="D22" s="115" t="str">
        <f>IF('[1]Ergebnisse So'!$AK11+'[1]Ergebnisse So'!AM11=0,"",IF('[1]Ergebnisse So'!$AK11=2,'[1]Ergebnisse So'!$H11,'[1]Ergebnisse So'!$J11))</f>
        <v/>
      </c>
      <c r="E22" s="116"/>
      <c r="F22" s="117" t="str">
        <f>IF('[1]Ergebnisse So'!$AK12+'[1]Ergebnisse So'!AM12=0,"",IF('[1]Ergebnisse So'!$AK12=2,'[1]Ergebnisse So'!$H12,'[1]Ergebnisse So'!$J12))</f>
        <v/>
      </c>
      <c r="G22" s="113" t="str">
        <f>IF('[1]Ergebnisse So'!$AK17+'[1]Ergebnisse So'!AM17=0,"",IF('[1]Ergebnisse So'!$AK17=2,'[1]Ergebnisse So'!$J17,'[1]Ergebnisse So'!$H17))</f>
        <v/>
      </c>
      <c r="H22" s="113"/>
      <c r="I22" s="113"/>
      <c r="J22" s="115" t="str">
        <f>IF('[1]Ergebnisse So'!$AK13+'[1]Ergebnisse So'!AM13=0,"",IF('[1]Ergebnisse So'!$AK13=2,'[1]Ergebnisse So'!$H13,'[1]Ergebnisse So'!$J13))</f>
        <v/>
      </c>
      <c r="K22" s="116"/>
      <c r="L22" s="117" t="str">
        <f>IF('[1]Ergebnisse So'!$AK14+'[1]Ergebnisse So'!AM14=0,"",IF('[1]Ergebnisse So'!$AK14=2,'[1]Ergebnisse So'!$H14,'[1]Ergebnisse So'!$J14))</f>
        <v/>
      </c>
      <c r="M22" s="113" t="str">
        <f>IF('[1]Ergebnisse So'!$AK18+'[1]Ergebnisse So'!AM18=0,"",IF('[1]Ergebnisse So'!$AK18=2,'[1]Ergebnisse So'!$J18,'[1]Ergebnisse So'!$H18))</f>
        <v/>
      </c>
      <c r="N22" s="113"/>
    </row>
    <row r="23" spans="1:14" ht="16.5" customHeight="1" x14ac:dyDescent="0.25">
      <c r="A23" s="108">
        <v>9</v>
      </c>
      <c r="B23" s="109" t="s">
        <v>62</v>
      </c>
      <c r="C23" s="108">
        <v>77</v>
      </c>
      <c r="D23" s="110" t="s">
        <v>99</v>
      </c>
      <c r="E23" s="111" t="s">
        <v>61</v>
      </c>
      <c r="F23" s="112" t="s">
        <v>103</v>
      </c>
      <c r="G23" s="108" t="s">
        <v>111</v>
      </c>
      <c r="H23" s="108" t="s">
        <v>112</v>
      </c>
      <c r="I23" s="108">
        <v>78</v>
      </c>
      <c r="J23" s="110" t="s">
        <v>113</v>
      </c>
      <c r="K23" s="111" t="s">
        <v>61</v>
      </c>
      <c r="L23" s="112" t="s">
        <v>114</v>
      </c>
      <c r="M23" s="108" t="s">
        <v>115</v>
      </c>
      <c r="N23" s="108" t="s">
        <v>116</v>
      </c>
    </row>
    <row r="24" spans="1:14" ht="16.5" customHeight="1" thickBot="1" x14ac:dyDescent="0.3">
      <c r="A24" s="113"/>
      <c r="B24" s="114"/>
      <c r="C24" s="113"/>
      <c r="D24" s="115" t="str">
        <f>IF('[1]Ergebnisse So'!$AK15+'[1]Ergebnisse So'!AM15=0,"",IF('[1]Ergebnisse So'!$AK15=2,'[1]Ergebnisse So'!$H15,'[1]Ergebnisse So'!$J15))</f>
        <v/>
      </c>
      <c r="E24" s="116"/>
      <c r="F24" s="117" t="str">
        <f>IF('[1]Ergebnisse So'!$AK16+'[1]Ergebnisse So'!AM16=0,"",IF('[1]Ergebnisse So'!$AK16=2,'[1]Ergebnisse So'!$H16,'[1]Ergebnisse So'!$J16))</f>
        <v/>
      </c>
      <c r="G24" s="113" t="str">
        <f>IF('[1]Ergebnisse So'!$AK19+'[1]Ergebnisse So'!AM19=0,"",IF('[1]Ergebnisse So'!$AK19=2,'[1]Ergebnisse So'!$H19,'[1]Ergebnisse So'!$J19))</f>
        <v/>
      </c>
      <c r="H24" s="113"/>
      <c r="I24" s="113"/>
      <c r="J24" s="115" t="str">
        <f>IF('[1]Ergebnisse So'!$AK15+'[1]Ergebnisse So'!AM15=0,"",IF('[1]Ergebnisse So'!$AK15=2,'[1]Ergebnisse So'!$J15,'[1]Ergebnisse So'!$H15))</f>
        <v/>
      </c>
      <c r="K24" s="116"/>
      <c r="L24" s="117" t="str">
        <f>IF('[1]Ergebnisse So'!$AK16+'[1]Ergebnisse So'!AM16=0,"",IF('[1]Ergebnisse So'!$AK16=2,'[1]Ergebnisse So'!$J16,'[1]Ergebnisse So'!$H16))</f>
        <v/>
      </c>
      <c r="M24" s="113" t="str">
        <f>IF('[1]Ergebnisse So'!$AK20+'[1]Ergebnisse So'!AM20=0,"",IF('[1]Ergebnisse So'!$AK20=2,'[1]Ergebnisse So'!$H20,'[1]Ergebnisse So'!$J20))</f>
        <v/>
      </c>
      <c r="N24" s="113"/>
    </row>
    <row r="25" spans="1:14" ht="16.5" customHeight="1" x14ac:dyDescent="0.25">
      <c r="A25" s="108">
        <v>10</v>
      </c>
      <c r="B25" s="109" t="s">
        <v>62</v>
      </c>
      <c r="C25" s="108">
        <v>79</v>
      </c>
      <c r="D25" s="110" t="s">
        <v>106</v>
      </c>
      <c r="E25" s="111" t="s">
        <v>61</v>
      </c>
      <c r="F25" s="112" t="s">
        <v>117</v>
      </c>
      <c r="G25" s="108" t="s">
        <v>118</v>
      </c>
      <c r="H25" s="108" t="s">
        <v>119</v>
      </c>
      <c r="I25" s="118"/>
      <c r="J25" s="118"/>
      <c r="K25" s="119"/>
      <c r="L25" s="118"/>
      <c r="M25" s="118"/>
      <c r="N25" s="118"/>
    </row>
    <row r="26" spans="1:14" ht="16.5" customHeight="1" thickBot="1" x14ac:dyDescent="0.3">
      <c r="A26" s="113"/>
      <c r="B26" s="114"/>
      <c r="C26" s="113"/>
      <c r="D26" s="115" t="str">
        <f>IF('[1]Ergebnisse So'!$AK17+'[1]Ergebnisse So'!AM17=0,"",IF('[1]Ergebnisse So'!$AK17=2,'[1]Ergebnisse So'!$J17,'[1]Ergebnisse So'!$H17))</f>
        <v/>
      </c>
      <c r="E26" s="116"/>
      <c r="F26" s="117" t="str">
        <f>IF('[1]Ergebnisse So'!$AK19+'[1]Ergebnisse So'!AM19=0,"",IF('[1]Ergebnisse So'!$AK19=2,'[1]Ergebnisse So'!$J19,'[1]Ergebnisse So'!$H19))</f>
        <v/>
      </c>
      <c r="G26" s="113" t="str">
        <f>IF('[1]Ergebnisse So'!$AK21+'[1]Ergebnisse So'!AM21=0,"",IF('[1]Ergebnisse So'!$AK21=2,'[1]Ergebnisse So'!$H21,'[1]Ergebnisse So'!$J21))</f>
        <v/>
      </c>
      <c r="H26" s="113"/>
      <c r="I26" s="118"/>
      <c r="J26" s="118"/>
      <c r="K26" s="120"/>
      <c r="L26" s="118"/>
      <c r="M26" s="118"/>
      <c r="N26" s="118"/>
    </row>
    <row r="27" spans="1:14" ht="16.5" customHeight="1" x14ac:dyDescent="0.25">
      <c r="A27" s="108">
        <v>11</v>
      </c>
      <c r="B27" s="109" t="s">
        <v>62</v>
      </c>
      <c r="C27" s="108">
        <v>80</v>
      </c>
      <c r="D27" s="110" t="s">
        <v>120</v>
      </c>
      <c r="E27" s="111" t="s">
        <v>61</v>
      </c>
      <c r="F27" s="112" t="s">
        <v>111</v>
      </c>
      <c r="G27" s="108" t="s">
        <v>121</v>
      </c>
      <c r="H27" s="108" t="s">
        <v>122</v>
      </c>
      <c r="I27" s="118" t="s">
        <v>56</v>
      </c>
      <c r="J27" s="118"/>
      <c r="K27" s="120"/>
      <c r="L27" s="118" t="s">
        <v>56</v>
      </c>
      <c r="M27" s="118"/>
      <c r="N27" s="118" t="s">
        <v>56</v>
      </c>
    </row>
    <row r="28" spans="1:14" ht="16.5" customHeight="1" thickBot="1" x14ac:dyDescent="0.3">
      <c r="A28" s="113"/>
      <c r="B28" s="114"/>
      <c r="C28" s="113"/>
      <c r="D28" s="115" t="str">
        <f>IF('[1]Ergebnisse So'!$AK17+'[1]Ergebnisse So'!AM17=0,"",IF('[1]Ergebnisse So'!$AK17=2,'[1]Ergebnisse So'!$H17,'[1]Ergebnisse So'!$J17))</f>
        <v/>
      </c>
      <c r="E28" s="116"/>
      <c r="F28" s="117" t="str">
        <f>IF('[1]Ergebnisse So'!$AK19+'[1]Ergebnisse So'!AM19=0,"",IF('[1]Ergebnisse So'!$AK19=2,'[1]Ergebnisse So'!$H19,'[1]Ergebnisse So'!$J19))</f>
        <v/>
      </c>
      <c r="G28" s="113" t="s">
        <v>56</v>
      </c>
      <c r="H28" s="113"/>
      <c r="I28" s="118"/>
      <c r="J28" s="118"/>
      <c r="K28" s="120"/>
      <c r="L28" s="118"/>
      <c r="M28" s="118"/>
      <c r="N28" s="118"/>
    </row>
    <row r="29" spans="1:14" ht="16.5" customHeight="1" x14ac:dyDescent="0.25">
      <c r="A29" s="121"/>
      <c r="B29" s="120"/>
      <c r="C29" s="121"/>
      <c r="D29" s="121"/>
      <c r="E29" s="120"/>
      <c r="F29" s="121"/>
      <c r="G29" s="121"/>
      <c r="H29" s="121"/>
      <c r="I29" s="118"/>
      <c r="J29" s="118"/>
      <c r="K29" s="120"/>
      <c r="L29" s="118"/>
      <c r="M29" s="118"/>
      <c r="N29" s="118"/>
    </row>
    <row r="30" spans="1:14" ht="16.5" customHeight="1" thickBot="1" x14ac:dyDescent="0.3">
      <c r="A30" s="121"/>
      <c r="B30" s="120"/>
      <c r="C30" s="121"/>
      <c r="D30" s="121"/>
      <c r="E30" s="120"/>
      <c r="F30" s="121"/>
      <c r="G30" s="121"/>
      <c r="H30" s="121"/>
      <c r="I30" s="118"/>
      <c r="J30" s="118"/>
      <c r="K30" s="120"/>
      <c r="L30" s="118"/>
      <c r="M30" s="118"/>
      <c r="N30" s="118"/>
    </row>
    <row r="31" spans="1:14" s="3" customFormat="1" ht="16.5" customHeight="1" thickBot="1" x14ac:dyDescent="0.3">
      <c r="A31" s="103" t="s">
        <v>52</v>
      </c>
      <c r="B31" s="104" t="s">
        <v>53</v>
      </c>
      <c r="C31" s="103" t="s">
        <v>65</v>
      </c>
      <c r="D31" s="105" t="s">
        <v>58</v>
      </c>
      <c r="E31" s="106"/>
      <c r="F31" s="107"/>
      <c r="G31" s="103" t="s">
        <v>66</v>
      </c>
      <c r="H31" s="103"/>
      <c r="I31" s="103" t="s">
        <v>65</v>
      </c>
      <c r="J31" s="105" t="s">
        <v>59</v>
      </c>
      <c r="K31" s="106"/>
      <c r="L31" s="107"/>
      <c r="M31" s="103" t="s">
        <v>66</v>
      </c>
      <c r="N31" s="103"/>
    </row>
    <row r="32" spans="1:14" ht="16.5" customHeight="1" x14ac:dyDescent="0.25">
      <c r="A32" s="108">
        <v>1</v>
      </c>
      <c r="B32" s="109">
        <v>0.375</v>
      </c>
      <c r="C32" s="108">
        <v>81</v>
      </c>
      <c r="D32" s="110" t="s">
        <v>123</v>
      </c>
      <c r="E32" s="111" t="s">
        <v>61</v>
      </c>
      <c r="F32" s="112" t="s">
        <v>124</v>
      </c>
      <c r="G32" s="108" t="s">
        <v>125</v>
      </c>
      <c r="H32" s="108" t="s">
        <v>126</v>
      </c>
      <c r="I32" s="108">
        <v>82</v>
      </c>
      <c r="J32" s="110" t="s">
        <v>127</v>
      </c>
      <c r="K32" s="111" t="s">
        <v>61</v>
      </c>
      <c r="L32" s="112" t="s">
        <v>128</v>
      </c>
      <c r="M32" s="108" t="s">
        <v>129</v>
      </c>
      <c r="N32" s="108" t="s">
        <v>130</v>
      </c>
    </row>
    <row r="33" spans="1:14" ht="16.5" customHeight="1" thickBot="1" x14ac:dyDescent="0.3">
      <c r="A33" s="113"/>
      <c r="B33" s="114"/>
      <c r="C33" s="113"/>
      <c r="D33" s="115" t="str">
        <f>'[1]Abschlusstabelle Sa'!C13</f>
        <v/>
      </c>
      <c r="E33" s="116"/>
      <c r="F33" s="117" t="str">
        <f>'[1]Abschlusstabelle Sa'!C25</f>
        <v/>
      </c>
      <c r="G33" s="113" t="str">
        <f>'[1]Abschlusstabelle Sa'!I23</f>
        <v/>
      </c>
      <c r="H33" s="113"/>
      <c r="I33" s="113"/>
      <c r="J33" s="115" t="str">
        <f>'[1]Abschlusstabelle Sa'!C12</f>
        <v/>
      </c>
      <c r="K33" s="116"/>
      <c r="L33" s="117" t="str">
        <f>'[1]Abschlusstabelle Sa'!C24</f>
        <v/>
      </c>
      <c r="M33" s="113" t="str">
        <f>'[1]Abschlusstabelle Sa'!I24</f>
        <v/>
      </c>
      <c r="N33" s="113"/>
    </row>
    <row r="34" spans="1:14" ht="16.5" customHeight="1" x14ac:dyDescent="0.25">
      <c r="A34" s="108">
        <v>2</v>
      </c>
      <c r="B34" s="109" t="s">
        <v>62</v>
      </c>
      <c r="C34" s="108">
        <v>83</v>
      </c>
      <c r="D34" s="110" t="s">
        <v>131</v>
      </c>
      <c r="E34" s="111" t="s">
        <v>61</v>
      </c>
      <c r="F34" s="112" t="s">
        <v>132</v>
      </c>
      <c r="G34" s="108" t="s">
        <v>123</v>
      </c>
      <c r="H34" s="108" t="s">
        <v>133</v>
      </c>
      <c r="I34" s="108">
        <v>84</v>
      </c>
      <c r="J34" s="110" t="s">
        <v>134</v>
      </c>
      <c r="K34" s="111" t="s">
        <v>61</v>
      </c>
      <c r="L34" s="112" t="s">
        <v>135</v>
      </c>
      <c r="M34" s="108" t="s">
        <v>127</v>
      </c>
      <c r="N34" s="108" t="s">
        <v>126</v>
      </c>
    </row>
    <row r="35" spans="1:14" ht="16.5" customHeight="1" thickBot="1" x14ac:dyDescent="0.3">
      <c r="A35" s="113"/>
      <c r="B35" s="114"/>
      <c r="C35" s="113"/>
      <c r="D35" s="115" t="str">
        <f>'[1]Abschlusstabelle Sa'!C11</f>
        <v/>
      </c>
      <c r="E35" s="116"/>
      <c r="F35" s="117" t="str">
        <f>'[1]Abschlusstabelle Sa'!C23</f>
        <v/>
      </c>
      <c r="G35" s="113" t="str">
        <f>'[1]Abschlusstabelle Sa'!C13</f>
        <v/>
      </c>
      <c r="H35" s="113"/>
      <c r="I35" s="113"/>
      <c r="J35" s="115" t="str">
        <f>'[1]Abschlusstabelle Sa'!I13</f>
        <v/>
      </c>
      <c r="K35" s="116"/>
      <c r="L35" s="117" t="str">
        <f>'[1]Abschlusstabelle Sa'!I25</f>
        <v/>
      </c>
      <c r="M35" s="113" t="str">
        <f>'[1]Abschlusstabelle Sa'!C12</f>
        <v/>
      </c>
      <c r="N35" s="113"/>
    </row>
    <row r="36" spans="1:14" ht="16.5" customHeight="1" x14ac:dyDescent="0.25">
      <c r="A36" s="108">
        <v>3</v>
      </c>
      <c r="B36" s="109" t="s">
        <v>62</v>
      </c>
      <c r="C36" s="108">
        <v>85</v>
      </c>
      <c r="D36" s="110" t="s">
        <v>136</v>
      </c>
      <c r="E36" s="111" t="s">
        <v>61</v>
      </c>
      <c r="F36" s="112" t="s">
        <v>129</v>
      </c>
      <c r="G36" s="108" t="s">
        <v>131</v>
      </c>
      <c r="H36" s="108" t="s">
        <v>130</v>
      </c>
      <c r="I36" s="108">
        <v>86</v>
      </c>
      <c r="J36" s="110" t="s">
        <v>137</v>
      </c>
      <c r="K36" s="111" t="s">
        <v>61</v>
      </c>
      <c r="L36" s="112" t="s">
        <v>138</v>
      </c>
      <c r="M36" s="108" t="s">
        <v>135</v>
      </c>
      <c r="N36" s="108" t="s">
        <v>133</v>
      </c>
    </row>
    <row r="37" spans="1:14" ht="16.5" customHeight="1" thickBot="1" x14ac:dyDescent="0.3">
      <c r="A37" s="113"/>
      <c r="B37" s="114"/>
      <c r="C37" s="113"/>
      <c r="D37" s="115" t="str">
        <f>'[1]Abschlusstabelle Sa'!I12</f>
        <v/>
      </c>
      <c r="E37" s="116"/>
      <c r="F37" s="117" t="str">
        <f>'[1]Abschlusstabelle Sa'!I24</f>
        <v/>
      </c>
      <c r="G37" s="113" t="str">
        <f>'[1]Abschlusstabelle Sa'!C11</f>
        <v/>
      </c>
      <c r="H37" s="113"/>
      <c r="I37" s="113"/>
      <c r="J37" s="115" t="str">
        <f>'[1]Abschlusstabelle Sa'!I11</f>
        <v/>
      </c>
      <c r="K37" s="116"/>
      <c r="L37" s="117" t="str">
        <f>'[1]Abschlusstabelle Sa'!I23</f>
        <v/>
      </c>
      <c r="M37" s="113" t="str">
        <f>'[1]Abschlusstabelle Sa'!I25</f>
        <v/>
      </c>
      <c r="N37" s="113"/>
    </row>
    <row r="38" spans="1:14" ht="16.5" customHeight="1" x14ac:dyDescent="0.25">
      <c r="A38" s="108">
        <v>4</v>
      </c>
      <c r="B38" s="109" t="s">
        <v>62</v>
      </c>
      <c r="C38" s="108">
        <v>87</v>
      </c>
      <c r="D38" s="110" t="s">
        <v>139</v>
      </c>
      <c r="E38" s="111" t="s">
        <v>61</v>
      </c>
      <c r="F38" s="112" t="s">
        <v>140</v>
      </c>
      <c r="G38" s="108" t="s">
        <v>141</v>
      </c>
      <c r="H38" s="108" t="s">
        <v>142</v>
      </c>
      <c r="I38" s="108">
        <v>88</v>
      </c>
      <c r="J38" s="110" t="s">
        <v>143</v>
      </c>
      <c r="K38" s="111" t="s">
        <v>61</v>
      </c>
      <c r="L38" s="112" t="s">
        <v>144</v>
      </c>
      <c r="M38" s="108" t="s">
        <v>145</v>
      </c>
      <c r="N38" s="108" t="s">
        <v>146</v>
      </c>
    </row>
    <row r="39" spans="1:14" ht="16.5" customHeight="1" thickBot="1" x14ac:dyDescent="0.3">
      <c r="A39" s="113"/>
      <c r="B39" s="114"/>
      <c r="C39" s="113"/>
      <c r="D39" s="115" t="str">
        <f>IF('[1]Ergebnisse So'!$AK26+'[1]Ergebnisse So'!AM26=0,"",IF('[1]Ergebnisse So'!$AK26=2,'[1]Ergebnisse So'!$J26,'[1]Ergebnisse So'!$H26))</f>
        <v/>
      </c>
      <c r="E39" s="116"/>
      <c r="F39" s="117" t="str">
        <f>IF('[1]Ergebnisse So'!$AK29+'[1]Ergebnisse So'!AM29=0,"",IF('[1]Ergebnisse So'!$AK29=2,'[1]Ergebnisse So'!$J29,'[1]Ergebnisse So'!$H29))</f>
        <v/>
      </c>
      <c r="G39" s="113" t="str">
        <f>IF('[1]Ergebnisse So'!$AK26+'[1]Ergebnisse So'!AM26=0,"",IF('[1]Ergebnisse So'!$AK26=2,'[1]Ergebnisse So'!$H26,'[1]Ergebnisse So'!$J26))</f>
        <v/>
      </c>
      <c r="H39" s="113"/>
      <c r="I39" s="113"/>
      <c r="J39" s="115" t="str">
        <f>IF('[1]Ergebnisse So'!$AK27+'[1]Ergebnisse So'!AM27=0,"",IF('[1]Ergebnisse So'!$AK27=2,'[1]Ergebnisse So'!$J27,'[1]Ergebnisse So'!$H27))</f>
        <v/>
      </c>
      <c r="K39" s="116"/>
      <c r="L39" s="117" t="str">
        <f>IF('[1]Ergebnisse So'!$AK30+'[1]Ergebnisse So'!AM30=0,"",IF('[1]Ergebnisse So'!$AK30=2,'[1]Ergebnisse So'!$J30,'[1]Ergebnisse So'!$H30))</f>
        <v/>
      </c>
      <c r="M39" s="113" t="str">
        <f>IF('[1]Ergebnisse So'!$AK27+'[1]Ergebnisse So'!AM27=0,"",IF('[1]Ergebnisse So'!$AK27=2,'[1]Ergebnisse So'!$H27,'[1]Ergebnisse So'!$J27))</f>
        <v/>
      </c>
      <c r="N39" s="113"/>
    </row>
    <row r="40" spans="1:14" ht="16.5" customHeight="1" x14ac:dyDescent="0.25">
      <c r="A40" s="108">
        <v>5</v>
      </c>
      <c r="B40" s="109" t="s">
        <v>62</v>
      </c>
      <c r="C40" s="108">
        <v>89</v>
      </c>
      <c r="D40" s="110" t="s">
        <v>147</v>
      </c>
      <c r="E40" s="111" t="s">
        <v>61</v>
      </c>
      <c r="F40" s="112" t="s">
        <v>148</v>
      </c>
      <c r="G40" s="108" t="s">
        <v>149</v>
      </c>
      <c r="H40" s="108" t="s">
        <v>150</v>
      </c>
      <c r="I40" s="108">
        <v>90</v>
      </c>
      <c r="J40" s="110" t="s">
        <v>141</v>
      </c>
      <c r="K40" s="111" t="s">
        <v>61</v>
      </c>
      <c r="L40" s="112" t="s">
        <v>151</v>
      </c>
      <c r="M40" s="108" t="s">
        <v>152</v>
      </c>
      <c r="N40" s="108" t="s">
        <v>153</v>
      </c>
    </row>
    <row r="41" spans="1:14" ht="16.5" customHeight="1" thickBot="1" x14ac:dyDescent="0.3">
      <c r="A41" s="113"/>
      <c r="B41" s="114"/>
      <c r="C41" s="113"/>
      <c r="D41" s="115" t="str">
        <f>IF('[1]Ergebnisse So'!$AK28+'[1]Ergebnisse So'!AM28=0,"",IF('[1]Ergebnisse So'!$AK28=2,'[1]Ergebnisse So'!$J28,'[1]Ergebnisse So'!$H28))</f>
        <v/>
      </c>
      <c r="E41" s="116"/>
      <c r="F41" s="117" t="str">
        <f>IF('[1]Ergebnisse So'!$AK31+'[1]Ergebnisse So'!AM31=0,"",IF('[1]Ergebnisse So'!$AK31=2,'[1]Ergebnisse So'!$J31,'[1]Ergebnisse So'!$H31))</f>
        <v/>
      </c>
      <c r="G41" s="113" t="str">
        <f>IF('[1]Ergebnisse So'!$AK32+'[1]Ergebnisse So'!AM32=0,"",IF('[1]Ergebnisse So'!$AK32=2,'[1]Ergebnisse So'!$J32,'[1]Ergebnisse So'!$H32))</f>
        <v/>
      </c>
      <c r="H41" s="113"/>
      <c r="I41" s="113"/>
      <c r="J41" s="115" t="str">
        <f>IF('[1]Ergebnisse So'!$AK26+'[1]Ergebnisse So'!AM26=0,"",IF('[1]Ergebnisse So'!$AK26=2,'[1]Ergebnisse So'!$H26,'[1]Ergebnisse So'!$J26))</f>
        <v/>
      </c>
      <c r="K41" s="116"/>
      <c r="L41" s="117" t="str">
        <f>IF('[1]Ergebnisse So'!$AK29+'[1]Ergebnisse So'!AM29=0,"",IF('[1]Ergebnisse So'!$AK29=2,'[1]Ergebnisse So'!$H29,'[1]Ergebnisse So'!$J29))</f>
        <v/>
      </c>
      <c r="M41" s="113" t="str">
        <f>IF('[1]Ergebnisse So'!$AK33+'[1]Ergebnisse So'!AM33=0,"",IF('[1]Ergebnisse So'!$AK33=2,'[1]Ergebnisse So'!$J33,'[1]Ergebnisse So'!$H33))</f>
        <v/>
      </c>
      <c r="N41" s="113"/>
    </row>
    <row r="42" spans="1:14" ht="16.5" customHeight="1" x14ac:dyDescent="0.25">
      <c r="A42" s="108">
        <v>6</v>
      </c>
      <c r="B42" s="109" t="s">
        <v>62</v>
      </c>
      <c r="C42" s="108">
        <v>91</v>
      </c>
      <c r="D42" s="110" t="s">
        <v>145</v>
      </c>
      <c r="E42" s="111" t="s">
        <v>61</v>
      </c>
      <c r="F42" s="112" t="s">
        <v>154</v>
      </c>
      <c r="G42" s="108" t="s">
        <v>155</v>
      </c>
      <c r="H42" s="108" t="s">
        <v>156</v>
      </c>
      <c r="I42" s="108">
        <v>92</v>
      </c>
      <c r="J42" s="110" t="s">
        <v>157</v>
      </c>
      <c r="K42" s="111" t="s">
        <v>61</v>
      </c>
      <c r="L42" s="112" t="s">
        <v>158</v>
      </c>
      <c r="M42" s="108" t="s">
        <v>159</v>
      </c>
      <c r="N42" s="108" t="s">
        <v>160</v>
      </c>
    </row>
    <row r="43" spans="1:14" ht="16.5" customHeight="1" thickBot="1" x14ac:dyDescent="0.3">
      <c r="A43" s="113"/>
      <c r="B43" s="114"/>
      <c r="C43" s="113"/>
      <c r="D43" s="115" t="str">
        <f>IF('[1]Ergebnisse So'!$AK27+'[1]Ergebnisse So'!AM27=0,"",IF('[1]Ergebnisse So'!$AK27=2,'[1]Ergebnisse So'!$H27,'[1]Ergebnisse So'!$J27))</f>
        <v/>
      </c>
      <c r="E43" s="116"/>
      <c r="F43" s="117" t="str">
        <f>IF('[1]Ergebnisse So'!$AK30+'[1]Ergebnisse So'!AM30=0,"",IF('[1]Ergebnisse So'!$AK30=2,'[1]Ergebnisse So'!$H30,'[1]Ergebnisse So'!$J30))</f>
        <v/>
      </c>
      <c r="G43" s="113" t="str">
        <f>IF('[1]Ergebnisse So'!$AK34+'[1]Ergebnisse So'!AM34=0,"",IF('[1]Ergebnisse So'!$AK34=2,'[1]Ergebnisse So'!$J34,'[1]Ergebnisse So'!$H34))</f>
        <v/>
      </c>
      <c r="H43" s="113"/>
      <c r="I43" s="113"/>
      <c r="J43" s="115" t="str">
        <f>IF('[1]Ergebnisse So'!$AK28+'[1]Ergebnisse So'!AM28=0,"",IF('[1]Ergebnisse So'!$AK28=2,'[1]Ergebnisse So'!$H28,'[1]Ergebnisse So'!$J28))</f>
        <v/>
      </c>
      <c r="K43" s="116"/>
      <c r="L43" s="117" t="str">
        <f>IF('[1]Ergebnisse So'!$AK31+'[1]Ergebnisse So'!AM31=0,"",IF('[1]Ergebnisse So'!$AK31=2,'[1]Ergebnisse So'!$H31,'[1]Ergebnisse So'!$J31))</f>
        <v/>
      </c>
      <c r="M43" s="113" t="str">
        <f>IF('[1]Ergebnisse So'!$AK35+'[1]Ergebnisse So'!AM35=0,"",IF('[1]Ergebnisse So'!$AK35=2,'[1]Ergebnisse So'!$J35,'[1]Ergebnisse So'!$H35))</f>
        <v/>
      </c>
      <c r="N43" s="113"/>
    </row>
    <row r="44" spans="1:14" ht="16.5" customHeight="1" x14ac:dyDescent="0.25"/>
    <row r="45" spans="1:14" ht="16.5" customHeight="1" x14ac:dyDescent="0.25">
      <c r="F45" s="6" t="s">
        <v>56</v>
      </c>
    </row>
  </sheetData>
  <pageMargins left="0.7" right="0.7" top="0.78740157499999996" bottom="0.78740157499999996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6"/>
  <sheetViews>
    <sheetView zoomScaleNormal="100" workbookViewId="0">
      <selection activeCell="D22" sqref="D22:F22"/>
    </sheetView>
  </sheetViews>
  <sheetFormatPr baseColWidth="10" defaultRowHeight="15" x14ac:dyDescent="0.25"/>
  <cols>
    <col min="1" max="3" width="6.7109375" style="142" customWidth="1"/>
    <col min="4" max="6" width="11.42578125" style="142"/>
    <col min="7" max="7" width="0" style="142" hidden="1" customWidth="1"/>
    <col min="8" max="8" width="18.5703125" style="142" customWidth="1"/>
    <col min="9" max="9" width="13" style="142" bestFit="1" customWidth="1"/>
    <col min="10" max="10" width="2.28515625" style="142" customWidth="1"/>
    <col min="11" max="11" width="13" style="142" bestFit="1" customWidth="1"/>
    <col min="12" max="13" width="0" style="142" hidden="1" customWidth="1"/>
    <col min="14" max="256" width="11.42578125" style="142"/>
    <col min="257" max="259" width="6.7109375" style="142" customWidth="1"/>
    <col min="260" max="262" width="11.42578125" style="142"/>
    <col min="263" max="263" width="0" style="142" hidden="1" customWidth="1"/>
    <col min="264" max="264" width="18.5703125" style="142" customWidth="1"/>
    <col min="265" max="265" width="13" style="142" bestFit="1" customWidth="1"/>
    <col min="266" max="266" width="2.28515625" style="142" customWidth="1"/>
    <col min="267" max="267" width="13" style="142" bestFit="1" customWidth="1"/>
    <col min="268" max="512" width="11.42578125" style="142"/>
    <col min="513" max="515" width="6.7109375" style="142" customWidth="1"/>
    <col min="516" max="518" width="11.42578125" style="142"/>
    <col min="519" max="519" width="0" style="142" hidden="1" customWidth="1"/>
    <col min="520" max="520" width="18.5703125" style="142" customWidth="1"/>
    <col min="521" max="521" width="13" style="142" bestFit="1" customWidth="1"/>
    <col min="522" max="522" width="2.28515625" style="142" customWidth="1"/>
    <col min="523" max="523" width="13" style="142" bestFit="1" customWidth="1"/>
    <col min="524" max="768" width="11.42578125" style="142"/>
    <col min="769" max="771" width="6.7109375" style="142" customWidth="1"/>
    <col min="772" max="774" width="11.42578125" style="142"/>
    <col min="775" max="775" width="0" style="142" hidden="1" customWidth="1"/>
    <col min="776" max="776" width="18.5703125" style="142" customWidth="1"/>
    <col min="777" max="777" width="13" style="142" bestFit="1" customWidth="1"/>
    <col min="778" max="778" width="2.28515625" style="142" customWidth="1"/>
    <col min="779" max="779" width="13" style="142" bestFit="1" customWidth="1"/>
    <col min="780" max="1024" width="11.42578125" style="142"/>
    <col min="1025" max="1027" width="6.7109375" style="142" customWidth="1"/>
    <col min="1028" max="1030" width="11.42578125" style="142"/>
    <col min="1031" max="1031" width="0" style="142" hidden="1" customWidth="1"/>
    <col min="1032" max="1032" width="18.5703125" style="142" customWidth="1"/>
    <col min="1033" max="1033" width="13" style="142" bestFit="1" customWidth="1"/>
    <col min="1034" max="1034" width="2.28515625" style="142" customWidth="1"/>
    <col min="1035" max="1035" width="13" style="142" bestFit="1" customWidth="1"/>
    <col min="1036" max="1280" width="11.42578125" style="142"/>
    <col min="1281" max="1283" width="6.7109375" style="142" customWidth="1"/>
    <col min="1284" max="1286" width="11.42578125" style="142"/>
    <col min="1287" max="1287" width="0" style="142" hidden="1" customWidth="1"/>
    <col min="1288" max="1288" width="18.5703125" style="142" customWidth="1"/>
    <col min="1289" max="1289" width="13" style="142" bestFit="1" customWidth="1"/>
    <col min="1290" max="1290" width="2.28515625" style="142" customWidth="1"/>
    <col min="1291" max="1291" width="13" style="142" bestFit="1" customWidth="1"/>
    <col min="1292" max="1536" width="11.42578125" style="142"/>
    <col min="1537" max="1539" width="6.7109375" style="142" customWidth="1"/>
    <col min="1540" max="1542" width="11.42578125" style="142"/>
    <col min="1543" max="1543" width="0" style="142" hidden="1" customWidth="1"/>
    <col min="1544" max="1544" width="18.5703125" style="142" customWidth="1"/>
    <col min="1545" max="1545" width="13" style="142" bestFit="1" customWidth="1"/>
    <col min="1546" max="1546" width="2.28515625" style="142" customWidth="1"/>
    <col min="1547" max="1547" width="13" style="142" bestFit="1" customWidth="1"/>
    <col min="1548" max="1792" width="11.42578125" style="142"/>
    <col min="1793" max="1795" width="6.7109375" style="142" customWidth="1"/>
    <col min="1796" max="1798" width="11.42578125" style="142"/>
    <col min="1799" max="1799" width="0" style="142" hidden="1" customWidth="1"/>
    <col min="1800" max="1800" width="18.5703125" style="142" customWidth="1"/>
    <col min="1801" max="1801" width="13" style="142" bestFit="1" customWidth="1"/>
    <col min="1802" max="1802" width="2.28515625" style="142" customWidth="1"/>
    <col min="1803" max="1803" width="13" style="142" bestFit="1" customWidth="1"/>
    <col min="1804" max="2048" width="11.42578125" style="142"/>
    <col min="2049" max="2051" width="6.7109375" style="142" customWidth="1"/>
    <col min="2052" max="2054" width="11.42578125" style="142"/>
    <col min="2055" max="2055" width="0" style="142" hidden="1" customWidth="1"/>
    <col min="2056" max="2056" width="18.5703125" style="142" customWidth="1"/>
    <col min="2057" max="2057" width="13" style="142" bestFit="1" customWidth="1"/>
    <col min="2058" max="2058" width="2.28515625" style="142" customWidth="1"/>
    <col min="2059" max="2059" width="13" style="142" bestFit="1" customWidth="1"/>
    <col min="2060" max="2304" width="11.42578125" style="142"/>
    <col min="2305" max="2307" width="6.7109375" style="142" customWidth="1"/>
    <col min="2308" max="2310" width="11.42578125" style="142"/>
    <col min="2311" max="2311" width="0" style="142" hidden="1" customWidth="1"/>
    <col min="2312" max="2312" width="18.5703125" style="142" customWidth="1"/>
    <col min="2313" max="2313" width="13" style="142" bestFit="1" customWidth="1"/>
    <col min="2314" max="2314" width="2.28515625" style="142" customWidth="1"/>
    <col min="2315" max="2315" width="13" style="142" bestFit="1" customWidth="1"/>
    <col min="2316" max="2560" width="11.42578125" style="142"/>
    <col min="2561" max="2563" width="6.7109375" style="142" customWidth="1"/>
    <col min="2564" max="2566" width="11.42578125" style="142"/>
    <col min="2567" max="2567" width="0" style="142" hidden="1" customWidth="1"/>
    <col min="2568" max="2568" width="18.5703125" style="142" customWidth="1"/>
    <col min="2569" max="2569" width="13" style="142" bestFit="1" customWidth="1"/>
    <col min="2570" max="2570" width="2.28515625" style="142" customWidth="1"/>
    <col min="2571" max="2571" width="13" style="142" bestFit="1" customWidth="1"/>
    <col min="2572" max="2816" width="11.42578125" style="142"/>
    <col min="2817" max="2819" width="6.7109375" style="142" customWidth="1"/>
    <col min="2820" max="2822" width="11.42578125" style="142"/>
    <col min="2823" max="2823" width="0" style="142" hidden="1" customWidth="1"/>
    <col min="2824" max="2824" width="18.5703125" style="142" customWidth="1"/>
    <col min="2825" max="2825" width="13" style="142" bestFit="1" customWidth="1"/>
    <col min="2826" max="2826" width="2.28515625" style="142" customWidth="1"/>
    <col min="2827" max="2827" width="13" style="142" bestFit="1" customWidth="1"/>
    <col min="2828" max="3072" width="11.42578125" style="142"/>
    <col min="3073" max="3075" width="6.7109375" style="142" customWidth="1"/>
    <col min="3076" max="3078" width="11.42578125" style="142"/>
    <col min="3079" max="3079" width="0" style="142" hidden="1" customWidth="1"/>
    <col min="3080" max="3080" width="18.5703125" style="142" customWidth="1"/>
    <col min="3081" max="3081" width="13" style="142" bestFit="1" customWidth="1"/>
    <col min="3082" max="3082" width="2.28515625" style="142" customWidth="1"/>
    <col min="3083" max="3083" width="13" style="142" bestFit="1" customWidth="1"/>
    <col min="3084" max="3328" width="11.42578125" style="142"/>
    <col min="3329" max="3331" width="6.7109375" style="142" customWidth="1"/>
    <col min="3332" max="3334" width="11.42578125" style="142"/>
    <col min="3335" max="3335" width="0" style="142" hidden="1" customWidth="1"/>
    <col min="3336" max="3336" width="18.5703125" style="142" customWidth="1"/>
    <col min="3337" max="3337" width="13" style="142" bestFit="1" customWidth="1"/>
    <col min="3338" max="3338" width="2.28515625" style="142" customWidth="1"/>
    <col min="3339" max="3339" width="13" style="142" bestFit="1" customWidth="1"/>
    <col min="3340" max="3584" width="11.42578125" style="142"/>
    <col min="3585" max="3587" width="6.7109375" style="142" customWidth="1"/>
    <col min="3588" max="3590" width="11.42578125" style="142"/>
    <col min="3591" max="3591" width="0" style="142" hidden="1" customWidth="1"/>
    <col min="3592" max="3592" width="18.5703125" style="142" customWidth="1"/>
    <col min="3593" max="3593" width="13" style="142" bestFit="1" customWidth="1"/>
    <col min="3594" max="3594" width="2.28515625" style="142" customWidth="1"/>
    <col min="3595" max="3595" width="13" style="142" bestFit="1" customWidth="1"/>
    <col min="3596" max="3840" width="11.42578125" style="142"/>
    <col min="3841" max="3843" width="6.7109375" style="142" customWidth="1"/>
    <col min="3844" max="3846" width="11.42578125" style="142"/>
    <col min="3847" max="3847" width="0" style="142" hidden="1" customWidth="1"/>
    <col min="3848" max="3848" width="18.5703125" style="142" customWidth="1"/>
    <col min="3849" max="3849" width="13" style="142" bestFit="1" customWidth="1"/>
    <col min="3850" max="3850" width="2.28515625" style="142" customWidth="1"/>
    <col min="3851" max="3851" width="13" style="142" bestFit="1" customWidth="1"/>
    <col min="3852" max="4096" width="11.42578125" style="142"/>
    <col min="4097" max="4099" width="6.7109375" style="142" customWidth="1"/>
    <col min="4100" max="4102" width="11.42578125" style="142"/>
    <col min="4103" max="4103" width="0" style="142" hidden="1" customWidth="1"/>
    <col min="4104" max="4104" width="18.5703125" style="142" customWidth="1"/>
    <col min="4105" max="4105" width="13" style="142" bestFit="1" customWidth="1"/>
    <col min="4106" max="4106" width="2.28515625" style="142" customWidth="1"/>
    <col min="4107" max="4107" width="13" style="142" bestFit="1" customWidth="1"/>
    <col min="4108" max="4352" width="11.42578125" style="142"/>
    <col min="4353" max="4355" width="6.7109375" style="142" customWidth="1"/>
    <col min="4356" max="4358" width="11.42578125" style="142"/>
    <col min="4359" max="4359" width="0" style="142" hidden="1" customWidth="1"/>
    <col min="4360" max="4360" width="18.5703125" style="142" customWidth="1"/>
    <col min="4361" max="4361" width="13" style="142" bestFit="1" customWidth="1"/>
    <col min="4362" max="4362" width="2.28515625" style="142" customWidth="1"/>
    <col min="4363" max="4363" width="13" style="142" bestFit="1" customWidth="1"/>
    <col min="4364" max="4608" width="11.42578125" style="142"/>
    <col min="4609" max="4611" width="6.7109375" style="142" customWidth="1"/>
    <col min="4612" max="4614" width="11.42578125" style="142"/>
    <col min="4615" max="4615" width="0" style="142" hidden="1" customWidth="1"/>
    <col min="4616" max="4616" width="18.5703125" style="142" customWidth="1"/>
    <col min="4617" max="4617" width="13" style="142" bestFit="1" customWidth="1"/>
    <col min="4618" max="4618" width="2.28515625" style="142" customWidth="1"/>
    <col min="4619" max="4619" width="13" style="142" bestFit="1" customWidth="1"/>
    <col min="4620" max="4864" width="11.42578125" style="142"/>
    <col min="4865" max="4867" width="6.7109375" style="142" customWidth="1"/>
    <col min="4868" max="4870" width="11.42578125" style="142"/>
    <col min="4871" max="4871" width="0" style="142" hidden="1" customWidth="1"/>
    <col min="4872" max="4872" width="18.5703125" style="142" customWidth="1"/>
    <col min="4873" max="4873" width="13" style="142" bestFit="1" customWidth="1"/>
    <col min="4874" max="4874" width="2.28515625" style="142" customWidth="1"/>
    <col min="4875" max="4875" width="13" style="142" bestFit="1" customWidth="1"/>
    <col min="4876" max="5120" width="11.42578125" style="142"/>
    <col min="5121" max="5123" width="6.7109375" style="142" customWidth="1"/>
    <col min="5124" max="5126" width="11.42578125" style="142"/>
    <col min="5127" max="5127" width="0" style="142" hidden="1" customWidth="1"/>
    <col min="5128" max="5128" width="18.5703125" style="142" customWidth="1"/>
    <col min="5129" max="5129" width="13" style="142" bestFit="1" customWidth="1"/>
    <col min="5130" max="5130" width="2.28515625" style="142" customWidth="1"/>
    <col min="5131" max="5131" width="13" style="142" bestFit="1" customWidth="1"/>
    <col min="5132" max="5376" width="11.42578125" style="142"/>
    <col min="5377" max="5379" width="6.7109375" style="142" customWidth="1"/>
    <col min="5380" max="5382" width="11.42578125" style="142"/>
    <col min="5383" max="5383" width="0" style="142" hidden="1" customWidth="1"/>
    <col min="5384" max="5384" width="18.5703125" style="142" customWidth="1"/>
    <col min="5385" max="5385" width="13" style="142" bestFit="1" customWidth="1"/>
    <col min="5386" max="5386" width="2.28515625" style="142" customWidth="1"/>
    <col min="5387" max="5387" width="13" style="142" bestFit="1" customWidth="1"/>
    <col min="5388" max="5632" width="11.42578125" style="142"/>
    <col min="5633" max="5635" width="6.7109375" style="142" customWidth="1"/>
    <col min="5636" max="5638" width="11.42578125" style="142"/>
    <col min="5639" max="5639" width="0" style="142" hidden="1" customWidth="1"/>
    <col min="5640" max="5640" width="18.5703125" style="142" customWidth="1"/>
    <col min="5641" max="5641" width="13" style="142" bestFit="1" customWidth="1"/>
    <col min="5642" max="5642" width="2.28515625" style="142" customWidth="1"/>
    <col min="5643" max="5643" width="13" style="142" bestFit="1" customWidth="1"/>
    <col min="5644" max="5888" width="11.42578125" style="142"/>
    <col min="5889" max="5891" width="6.7109375" style="142" customWidth="1"/>
    <col min="5892" max="5894" width="11.42578125" style="142"/>
    <col min="5895" max="5895" width="0" style="142" hidden="1" customWidth="1"/>
    <col min="5896" max="5896" width="18.5703125" style="142" customWidth="1"/>
    <col min="5897" max="5897" width="13" style="142" bestFit="1" customWidth="1"/>
    <col min="5898" max="5898" width="2.28515625" style="142" customWidth="1"/>
    <col min="5899" max="5899" width="13" style="142" bestFit="1" customWidth="1"/>
    <col min="5900" max="6144" width="11.42578125" style="142"/>
    <col min="6145" max="6147" width="6.7109375" style="142" customWidth="1"/>
    <col min="6148" max="6150" width="11.42578125" style="142"/>
    <col min="6151" max="6151" width="0" style="142" hidden="1" customWidth="1"/>
    <col min="6152" max="6152" width="18.5703125" style="142" customWidth="1"/>
    <col min="6153" max="6153" width="13" style="142" bestFit="1" customWidth="1"/>
    <col min="6154" max="6154" width="2.28515625" style="142" customWidth="1"/>
    <col min="6155" max="6155" width="13" style="142" bestFit="1" customWidth="1"/>
    <col min="6156" max="6400" width="11.42578125" style="142"/>
    <col min="6401" max="6403" width="6.7109375" style="142" customWidth="1"/>
    <col min="6404" max="6406" width="11.42578125" style="142"/>
    <col min="6407" max="6407" width="0" style="142" hidden="1" customWidth="1"/>
    <col min="6408" max="6408" width="18.5703125" style="142" customWidth="1"/>
    <col min="6409" max="6409" width="13" style="142" bestFit="1" customWidth="1"/>
    <col min="6410" max="6410" width="2.28515625" style="142" customWidth="1"/>
    <col min="6411" max="6411" width="13" style="142" bestFit="1" customWidth="1"/>
    <col min="6412" max="6656" width="11.42578125" style="142"/>
    <col min="6657" max="6659" width="6.7109375" style="142" customWidth="1"/>
    <col min="6660" max="6662" width="11.42578125" style="142"/>
    <col min="6663" max="6663" width="0" style="142" hidden="1" customWidth="1"/>
    <col min="6664" max="6664" width="18.5703125" style="142" customWidth="1"/>
    <col min="6665" max="6665" width="13" style="142" bestFit="1" customWidth="1"/>
    <col min="6666" max="6666" width="2.28515625" style="142" customWidth="1"/>
    <col min="6667" max="6667" width="13" style="142" bestFit="1" customWidth="1"/>
    <col min="6668" max="6912" width="11.42578125" style="142"/>
    <col min="6913" max="6915" width="6.7109375" style="142" customWidth="1"/>
    <col min="6916" max="6918" width="11.42578125" style="142"/>
    <col min="6919" max="6919" width="0" style="142" hidden="1" customWidth="1"/>
    <col min="6920" max="6920" width="18.5703125" style="142" customWidth="1"/>
    <col min="6921" max="6921" width="13" style="142" bestFit="1" customWidth="1"/>
    <col min="6922" max="6922" width="2.28515625" style="142" customWidth="1"/>
    <col min="6923" max="6923" width="13" style="142" bestFit="1" customWidth="1"/>
    <col min="6924" max="7168" width="11.42578125" style="142"/>
    <col min="7169" max="7171" width="6.7109375" style="142" customWidth="1"/>
    <col min="7172" max="7174" width="11.42578125" style="142"/>
    <col min="7175" max="7175" width="0" style="142" hidden="1" customWidth="1"/>
    <col min="7176" max="7176" width="18.5703125" style="142" customWidth="1"/>
    <col min="7177" max="7177" width="13" style="142" bestFit="1" customWidth="1"/>
    <col min="7178" max="7178" width="2.28515625" style="142" customWidth="1"/>
    <col min="7179" max="7179" width="13" style="142" bestFit="1" customWidth="1"/>
    <col min="7180" max="7424" width="11.42578125" style="142"/>
    <col min="7425" max="7427" width="6.7109375" style="142" customWidth="1"/>
    <col min="7428" max="7430" width="11.42578125" style="142"/>
    <col min="7431" max="7431" width="0" style="142" hidden="1" customWidth="1"/>
    <col min="7432" max="7432" width="18.5703125" style="142" customWidth="1"/>
    <col min="7433" max="7433" width="13" style="142" bestFit="1" customWidth="1"/>
    <col min="7434" max="7434" width="2.28515625" style="142" customWidth="1"/>
    <col min="7435" max="7435" width="13" style="142" bestFit="1" customWidth="1"/>
    <col min="7436" max="7680" width="11.42578125" style="142"/>
    <col min="7681" max="7683" width="6.7109375" style="142" customWidth="1"/>
    <col min="7684" max="7686" width="11.42578125" style="142"/>
    <col min="7687" max="7687" width="0" style="142" hidden="1" customWidth="1"/>
    <col min="7688" max="7688" width="18.5703125" style="142" customWidth="1"/>
    <col min="7689" max="7689" width="13" style="142" bestFit="1" customWidth="1"/>
    <col min="7690" max="7690" width="2.28515625" style="142" customWidth="1"/>
    <col min="7691" max="7691" width="13" style="142" bestFit="1" customWidth="1"/>
    <col min="7692" max="7936" width="11.42578125" style="142"/>
    <col min="7937" max="7939" width="6.7109375" style="142" customWidth="1"/>
    <col min="7940" max="7942" width="11.42578125" style="142"/>
    <col min="7943" max="7943" width="0" style="142" hidden="1" customWidth="1"/>
    <col min="7944" max="7944" width="18.5703125" style="142" customWidth="1"/>
    <col min="7945" max="7945" width="13" style="142" bestFit="1" customWidth="1"/>
    <col min="7946" max="7946" width="2.28515625" style="142" customWidth="1"/>
    <col min="7947" max="7947" width="13" style="142" bestFit="1" customWidth="1"/>
    <col min="7948" max="8192" width="11.42578125" style="142"/>
    <col min="8193" max="8195" width="6.7109375" style="142" customWidth="1"/>
    <col min="8196" max="8198" width="11.42578125" style="142"/>
    <col min="8199" max="8199" width="0" style="142" hidden="1" customWidth="1"/>
    <col min="8200" max="8200" width="18.5703125" style="142" customWidth="1"/>
    <col min="8201" max="8201" width="13" style="142" bestFit="1" customWidth="1"/>
    <col min="8202" max="8202" width="2.28515625" style="142" customWidth="1"/>
    <col min="8203" max="8203" width="13" style="142" bestFit="1" customWidth="1"/>
    <col min="8204" max="8448" width="11.42578125" style="142"/>
    <col min="8449" max="8451" width="6.7109375" style="142" customWidth="1"/>
    <col min="8452" max="8454" width="11.42578125" style="142"/>
    <col min="8455" max="8455" width="0" style="142" hidden="1" customWidth="1"/>
    <col min="8456" max="8456" width="18.5703125" style="142" customWidth="1"/>
    <col min="8457" max="8457" width="13" style="142" bestFit="1" customWidth="1"/>
    <col min="8458" max="8458" width="2.28515625" style="142" customWidth="1"/>
    <col min="8459" max="8459" width="13" style="142" bestFit="1" customWidth="1"/>
    <col min="8460" max="8704" width="11.42578125" style="142"/>
    <col min="8705" max="8707" width="6.7109375" style="142" customWidth="1"/>
    <col min="8708" max="8710" width="11.42578125" style="142"/>
    <col min="8711" max="8711" width="0" style="142" hidden="1" customWidth="1"/>
    <col min="8712" max="8712" width="18.5703125" style="142" customWidth="1"/>
    <col min="8713" max="8713" width="13" style="142" bestFit="1" customWidth="1"/>
    <col min="8714" max="8714" width="2.28515625" style="142" customWidth="1"/>
    <col min="8715" max="8715" width="13" style="142" bestFit="1" customWidth="1"/>
    <col min="8716" max="8960" width="11.42578125" style="142"/>
    <col min="8961" max="8963" width="6.7109375" style="142" customWidth="1"/>
    <col min="8964" max="8966" width="11.42578125" style="142"/>
    <col min="8967" max="8967" width="0" style="142" hidden="1" customWidth="1"/>
    <col min="8968" max="8968" width="18.5703125" style="142" customWidth="1"/>
    <col min="8969" max="8969" width="13" style="142" bestFit="1" customWidth="1"/>
    <col min="8970" max="8970" width="2.28515625" style="142" customWidth="1"/>
    <col min="8971" max="8971" width="13" style="142" bestFit="1" customWidth="1"/>
    <col min="8972" max="9216" width="11.42578125" style="142"/>
    <col min="9217" max="9219" width="6.7109375" style="142" customWidth="1"/>
    <col min="9220" max="9222" width="11.42578125" style="142"/>
    <col min="9223" max="9223" width="0" style="142" hidden="1" customWidth="1"/>
    <col min="9224" max="9224" width="18.5703125" style="142" customWidth="1"/>
    <col min="9225" max="9225" width="13" style="142" bestFit="1" customWidth="1"/>
    <col min="9226" max="9226" width="2.28515625" style="142" customWidth="1"/>
    <col min="9227" max="9227" width="13" style="142" bestFit="1" customWidth="1"/>
    <col min="9228" max="9472" width="11.42578125" style="142"/>
    <col min="9473" max="9475" width="6.7109375" style="142" customWidth="1"/>
    <col min="9476" max="9478" width="11.42578125" style="142"/>
    <col min="9479" max="9479" width="0" style="142" hidden="1" customWidth="1"/>
    <col min="9480" max="9480" width="18.5703125" style="142" customWidth="1"/>
    <col min="9481" max="9481" width="13" style="142" bestFit="1" customWidth="1"/>
    <col min="9482" max="9482" width="2.28515625" style="142" customWidth="1"/>
    <col min="9483" max="9483" width="13" style="142" bestFit="1" customWidth="1"/>
    <col min="9484" max="9728" width="11.42578125" style="142"/>
    <col min="9729" max="9731" width="6.7109375" style="142" customWidth="1"/>
    <col min="9732" max="9734" width="11.42578125" style="142"/>
    <col min="9735" max="9735" width="0" style="142" hidden="1" customWidth="1"/>
    <col min="9736" max="9736" width="18.5703125" style="142" customWidth="1"/>
    <col min="9737" max="9737" width="13" style="142" bestFit="1" customWidth="1"/>
    <col min="9738" max="9738" width="2.28515625" style="142" customWidth="1"/>
    <col min="9739" max="9739" width="13" style="142" bestFit="1" customWidth="1"/>
    <col min="9740" max="9984" width="11.42578125" style="142"/>
    <col min="9985" max="9987" width="6.7109375" style="142" customWidth="1"/>
    <col min="9988" max="9990" width="11.42578125" style="142"/>
    <col min="9991" max="9991" width="0" style="142" hidden="1" customWidth="1"/>
    <col min="9992" max="9992" width="18.5703125" style="142" customWidth="1"/>
    <col min="9993" max="9993" width="13" style="142" bestFit="1" customWidth="1"/>
    <col min="9994" max="9994" width="2.28515625" style="142" customWidth="1"/>
    <col min="9995" max="9995" width="13" style="142" bestFit="1" customWidth="1"/>
    <col min="9996" max="10240" width="11.42578125" style="142"/>
    <col min="10241" max="10243" width="6.7109375" style="142" customWidth="1"/>
    <col min="10244" max="10246" width="11.42578125" style="142"/>
    <col min="10247" max="10247" width="0" style="142" hidden="1" customWidth="1"/>
    <col min="10248" max="10248" width="18.5703125" style="142" customWidth="1"/>
    <col min="10249" max="10249" width="13" style="142" bestFit="1" customWidth="1"/>
    <col min="10250" max="10250" width="2.28515625" style="142" customWidth="1"/>
    <col min="10251" max="10251" width="13" style="142" bestFit="1" customWidth="1"/>
    <col min="10252" max="10496" width="11.42578125" style="142"/>
    <col min="10497" max="10499" width="6.7109375" style="142" customWidth="1"/>
    <col min="10500" max="10502" width="11.42578125" style="142"/>
    <col min="10503" max="10503" width="0" style="142" hidden="1" customWidth="1"/>
    <col min="10504" max="10504" width="18.5703125" style="142" customWidth="1"/>
    <col min="10505" max="10505" width="13" style="142" bestFit="1" customWidth="1"/>
    <col min="10506" max="10506" width="2.28515625" style="142" customWidth="1"/>
    <col min="10507" max="10507" width="13" style="142" bestFit="1" customWidth="1"/>
    <col min="10508" max="10752" width="11.42578125" style="142"/>
    <col min="10753" max="10755" width="6.7109375" style="142" customWidth="1"/>
    <col min="10756" max="10758" width="11.42578125" style="142"/>
    <col min="10759" max="10759" width="0" style="142" hidden="1" customWidth="1"/>
    <col min="10760" max="10760" width="18.5703125" style="142" customWidth="1"/>
    <col min="10761" max="10761" width="13" style="142" bestFit="1" customWidth="1"/>
    <col min="10762" max="10762" width="2.28515625" style="142" customWidth="1"/>
    <col min="10763" max="10763" width="13" style="142" bestFit="1" customWidth="1"/>
    <col min="10764" max="11008" width="11.42578125" style="142"/>
    <col min="11009" max="11011" width="6.7109375" style="142" customWidth="1"/>
    <col min="11012" max="11014" width="11.42578125" style="142"/>
    <col min="11015" max="11015" width="0" style="142" hidden="1" customWidth="1"/>
    <col min="11016" max="11016" width="18.5703125" style="142" customWidth="1"/>
    <col min="11017" max="11017" width="13" style="142" bestFit="1" customWidth="1"/>
    <col min="11018" max="11018" width="2.28515625" style="142" customWidth="1"/>
    <col min="11019" max="11019" width="13" style="142" bestFit="1" customWidth="1"/>
    <col min="11020" max="11264" width="11.42578125" style="142"/>
    <col min="11265" max="11267" width="6.7109375" style="142" customWidth="1"/>
    <col min="11268" max="11270" width="11.42578125" style="142"/>
    <col min="11271" max="11271" width="0" style="142" hidden="1" customWidth="1"/>
    <col min="11272" max="11272" width="18.5703125" style="142" customWidth="1"/>
    <col min="11273" max="11273" width="13" style="142" bestFit="1" customWidth="1"/>
    <col min="11274" max="11274" width="2.28515625" style="142" customWidth="1"/>
    <col min="11275" max="11275" width="13" style="142" bestFit="1" customWidth="1"/>
    <col min="11276" max="11520" width="11.42578125" style="142"/>
    <col min="11521" max="11523" width="6.7109375" style="142" customWidth="1"/>
    <col min="11524" max="11526" width="11.42578125" style="142"/>
    <col min="11527" max="11527" width="0" style="142" hidden="1" customWidth="1"/>
    <col min="11528" max="11528" width="18.5703125" style="142" customWidth="1"/>
    <col min="11529" max="11529" width="13" style="142" bestFit="1" customWidth="1"/>
    <col min="11530" max="11530" width="2.28515625" style="142" customWidth="1"/>
    <col min="11531" max="11531" width="13" style="142" bestFit="1" customWidth="1"/>
    <col min="11532" max="11776" width="11.42578125" style="142"/>
    <col min="11777" max="11779" width="6.7109375" style="142" customWidth="1"/>
    <col min="11780" max="11782" width="11.42578125" style="142"/>
    <col min="11783" max="11783" width="0" style="142" hidden="1" customWidth="1"/>
    <col min="11784" max="11784" width="18.5703125" style="142" customWidth="1"/>
    <col min="11785" max="11785" width="13" style="142" bestFit="1" customWidth="1"/>
    <col min="11786" max="11786" width="2.28515625" style="142" customWidth="1"/>
    <col min="11787" max="11787" width="13" style="142" bestFit="1" customWidth="1"/>
    <col min="11788" max="12032" width="11.42578125" style="142"/>
    <col min="12033" max="12035" width="6.7109375" style="142" customWidth="1"/>
    <col min="12036" max="12038" width="11.42578125" style="142"/>
    <col min="12039" max="12039" width="0" style="142" hidden="1" customWidth="1"/>
    <col min="12040" max="12040" width="18.5703125" style="142" customWidth="1"/>
    <col min="12041" max="12041" width="13" style="142" bestFit="1" customWidth="1"/>
    <col min="12042" max="12042" width="2.28515625" style="142" customWidth="1"/>
    <col min="12043" max="12043" width="13" style="142" bestFit="1" customWidth="1"/>
    <col min="12044" max="12288" width="11.42578125" style="142"/>
    <col min="12289" max="12291" width="6.7109375" style="142" customWidth="1"/>
    <col min="12292" max="12294" width="11.42578125" style="142"/>
    <col min="12295" max="12295" width="0" style="142" hidden="1" customWidth="1"/>
    <col min="12296" max="12296" width="18.5703125" style="142" customWidth="1"/>
    <col min="12297" max="12297" width="13" style="142" bestFit="1" customWidth="1"/>
    <col min="12298" max="12298" width="2.28515625" style="142" customWidth="1"/>
    <col min="12299" max="12299" width="13" style="142" bestFit="1" customWidth="1"/>
    <col min="12300" max="12544" width="11.42578125" style="142"/>
    <col min="12545" max="12547" width="6.7109375" style="142" customWidth="1"/>
    <col min="12548" max="12550" width="11.42578125" style="142"/>
    <col min="12551" max="12551" width="0" style="142" hidden="1" customWidth="1"/>
    <col min="12552" max="12552" width="18.5703125" style="142" customWidth="1"/>
    <col min="12553" max="12553" width="13" style="142" bestFit="1" customWidth="1"/>
    <col min="12554" max="12554" width="2.28515625" style="142" customWidth="1"/>
    <col min="12555" max="12555" width="13" style="142" bestFit="1" customWidth="1"/>
    <col min="12556" max="12800" width="11.42578125" style="142"/>
    <col min="12801" max="12803" width="6.7109375" style="142" customWidth="1"/>
    <col min="12804" max="12806" width="11.42578125" style="142"/>
    <col min="12807" max="12807" width="0" style="142" hidden="1" customWidth="1"/>
    <col min="12808" max="12808" width="18.5703125" style="142" customWidth="1"/>
    <col min="12809" max="12809" width="13" style="142" bestFit="1" customWidth="1"/>
    <col min="12810" max="12810" width="2.28515625" style="142" customWidth="1"/>
    <col min="12811" max="12811" width="13" style="142" bestFit="1" customWidth="1"/>
    <col min="12812" max="13056" width="11.42578125" style="142"/>
    <col min="13057" max="13059" width="6.7109375" style="142" customWidth="1"/>
    <col min="13060" max="13062" width="11.42578125" style="142"/>
    <col min="13063" max="13063" width="0" style="142" hidden="1" customWidth="1"/>
    <col min="13064" max="13064" width="18.5703125" style="142" customWidth="1"/>
    <col min="13065" max="13065" width="13" style="142" bestFit="1" customWidth="1"/>
    <col min="13066" max="13066" width="2.28515625" style="142" customWidth="1"/>
    <col min="13067" max="13067" width="13" style="142" bestFit="1" customWidth="1"/>
    <col min="13068" max="13312" width="11.42578125" style="142"/>
    <col min="13313" max="13315" width="6.7109375" style="142" customWidth="1"/>
    <col min="13316" max="13318" width="11.42578125" style="142"/>
    <col min="13319" max="13319" width="0" style="142" hidden="1" customWidth="1"/>
    <col min="13320" max="13320" width="18.5703125" style="142" customWidth="1"/>
    <col min="13321" max="13321" width="13" style="142" bestFit="1" customWidth="1"/>
    <col min="13322" max="13322" width="2.28515625" style="142" customWidth="1"/>
    <col min="13323" max="13323" width="13" style="142" bestFit="1" customWidth="1"/>
    <col min="13324" max="13568" width="11.42578125" style="142"/>
    <col min="13569" max="13571" width="6.7109375" style="142" customWidth="1"/>
    <col min="13572" max="13574" width="11.42578125" style="142"/>
    <col min="13575" max="13575" width="0" style="142" hidden="1" customWidth="1"/>
    <col min="13576" max="13576" width="18.5703125" style="142" customWidth="1"/>
    <col min="13577" max="13577" width="13" style="142" bestFit="1" customWidth="1"/>
    <col min="13578" max="13578" width="2.28515625" style="142" customWidth="1"/>
    <col min="13579" max="13579" width="13" style="142" bestFit="1" customWidth="1"/>
    <col min="13580" max="13824" width="11.42578125" style="142"/>
    <col min="13825" max="13827" width="6.7109375" style="142" customWidth="1"/>
    <col min="13828" max="13830" width="11.42578125" style="142"/>
    <col min="13831" max="13831" width="0" style="142" hidden="1" customWidth="1"/>
    <col min="13832" max="13832" width="18.5703125" style="142" customWidth="1"/>
    <col min="13833" max="13833" width="13" style="142" bestFit="1" customWidth="1"/>
    <col min="13834" max="13834" width="2.28515625" style="142" customWidth="1"/>
    <col min="13835" max="13835" width="13" style="142" bestFit="1" customWidth="1"/>
    <col min="13836" max="14080" width="11.42578125" style="142"/>
    <col min="14081" max="14083" width="6.7109375" style="142" customWidth="1"/>
    <col min="14084" max="14086" width="11.42578125" style="142"/>
    <col min="14087" max="14087" width="0" style="142" hidden="1" customWidth="1"/>
    <col min="14088" max="14088" width="18.5703125" style="142" customWidth="1"/>
    <col min="14089" max="14089" width="13" style="142" bestFit="1" customWidth="1"/>
    <col min="14090" max="14090" width="2.28515625" style="142" customWidth="1"/>
    <col min="14091" max="14091" width="13" style="142" bestFit="1" customWidth="1"/>
    <col min="14092" max="14336" width="11.42578125" style="142"/>
    <col min="14337" max="14339" width="6.7109375" style="142" customWidth="1"/>
    <col min="14340" max="14342" width="11.42578125" style="142"/>
    <col min="14343" max="14343" width="0" style="142" hidden="1" customWidth="1"/>
    <col min="14344" max="14344" width="18.5703125" style="142" customWidth="1"/>
    <col min="14345" max="14345" width="13" style="142" bestFit="1" customWidth="1"/>
    <col min="14346" max="14346" width="2.28515625" style="142" customWidth="1"/>
    <col min="14347" max="14347" width="13" style="142" bestFit="1" customWidth="1"/>
    <col min="14348" max="14592" width="11.42578125" style="142"/>
    <col min="14593" max="14595" width="6.7109375" style="142" customWidth="1"/>
    <col min="14596" max="14598" width="11.42578125" style="142"/>
    <col min="14599" max="14599" width="0" style="142" hidden="1" customWidth="1"/>
    <col min="14600" max="14600" width="18.5703125" style="142" customWidth="1"/>
    <col min="14601" max="14601" width="13" style="142" bestFit="1" customWidth="1"/>
    <col min="14602" max="14602" width="2.28515625" style="142" customWidth="1"/>
    <col min="14603" max="14603" width="13" style="142" bestFit="1" customWidth="1"/>
    <col min="14604" max="14848" width="11.42578125" style="142"/>
    <col min="14849" max="14851" width="6.7109375" style="142" customWidth="1"/>
    <col min="14852" max="14854" width="11.42578125" style="142"/>
    <col min="14855" max="14855" width="0" style="142" hidden="1" customWidth="1"/>
    <col min="14856" max="14856" width="18.5703125" style="142" customWidth="1"/>
    <col min="14857" max="14857" width="13" style="142" bestFit="1" customWidth="1"/>
    <col min="14858" max="14858" width="2.28515625" style="142" customWidth="1"/>
    <col min="14859" max="14859" width="13" style="142" bestFit="1" customWidth="1"/>
    <col min="14860" max="15104" width="11.42578125" style="142"/>
    <col min="15105" max="15107" width="6.7109375" style="142" customWidth="1"/>
    <col min="15108" max="15110" width="11.42578125" style="142"/>
    <col min="15111" max="15111" width="0" style="142" hidden="1" customWidth="1"/>
    <col min="15112" max="15112" width="18.5703125" style="142" customWidth="1"/>
    <col min="15113" max="15113" width="13" style="142" bestFit="1" customWidth="1"/>
    <col min="15114" max="15114" width="2.28515625" style="142" customWidth="1"/>
    <col min="15115" max="15115" width="13" style="142" bestFit="1" customWidth="1"/>
    <col min="15116" max="15360" width="11.42578125" style="142"/>
    <col min="15361" max="15363" width="6.7109375" style="142" customWidth="1"/>
    <col min="15364" max="15366" width="11.42578125" style="142"/>
    <col min="15367" max="15367" width="0" style="142" hidden="1" customWidth="1"/>
    <col min="15368" max="15368" width="18.5703125" style="142" customWidth="1"/>
    <col min="15369" max="15369" width="13" style="142" bestFit="1" customWidth="1"/>
    <col min="15370" max="15370" width="2.28515625" style="142" customWidth="1"/>
    <col min="15371" max="15371" width="13" style="142" bestFit="1" customWidth="1"/>
    <col min="15372" max="15616" width="11.42578125" style="142"/>
    <col min="15617" max="15619" width="6.7109375" style="142" customWidth="1"/>
    <col min="15620" max="15622" width="11.42578125" style="142"/>
    <col min="15623" max="15623" width="0" style="142" hidden="1" customWidth="1"/>
    <col min="15624" max="15624" width="18.5703125" style="142" customWidth="1"/>
    <col min="15625" max="15625" width="13" style="142" bestFit="1" customWidth="1"/>
    <col min="15626" max="15626" width="2.28515625" style="142" customWidth="1"/>
    <col min="15627" max="15627" width="13" style="142" bestFit="1" customWidth="1"/>
    <col min="15628" max="15872" width="11.42578125" style="142"/>
    <col min="15873" max="15875" width="6.7109375" style="142" customWidth="1"/>
    <col min="15876" max="15878" width="11.42578125" style="142"/>
    <col min="15879" max="15879" width="0" style="142" hidden="1" customWidth="1"/>
    <col min="15880" max="15880" width="18.5703125" style="142" customWidth="1"/>
    <col min="15881" max="15881" width="13" style="142" bestFit="1" customWidth="1"/>
    <col min="15882" max="15882" width="2.28515625" style="142" customWidth="1"/>
    <col min="15883" max="15883" width="13" style="142" bestFit="1" customWidth="1"/>
    <col min="15884" max="16128" width="11.42578125" style="142"/>
    <col min="16129" max="16131" width="6.7109375" style="142" customWidth="1"/>
    <col min="16132" max="16134" width="11.42578125" style="142"/>
    <col min="16135" max="16135" width="0" style="142" hidden="1" customWidth="1"/>
    <col min="16136" max="16136" width="18.5703125" style="142" customWidth="1"/>
    <col min="16137" max="16137" width="13" style="142" bestFit="1" customWidth="1"/>
    <col min="16138" max="16138" width="2.28515625" style="142" customWidth="1"/>
    <col min="16139" max="16139" width="13" style="142" bestFit="1" customWidth="1"/>
    <col min="16140" max="16384" width="11.42578125" style="142"/>
  </cols>
  <sheetData>
    <row r="1" spans="1:26" s="122" customFormat="1" ht="33.75" customHeight="1" x14ac:dyDescent="0.5">
      <c r="E1" s="215" t="s">
        <v>161</v>
      </c>
      <c r="F1" s="215"/>
      <c r="G1" s="215"/>
      <c r="H1" s="215"/>
      <c r="I1" s="215"/>
      <c r="J1" s="215"/>
      <c r="K1" s="215"/>
      <c r="L1" s="215"/>
      <c r="M1" s="215"/>
    </row>
    <row r="2" spans="1:26" s="122" customFormat="1" ht="21" customHeight="1" x14ac:dyDescent="0.35">
      <c r="E2" s="216" t="str">
        <f>IF([2]Mannschaften!D2="","",[2]Mannschaften!D2)</f>
        <v xml:space="preserve"> Deutsche Meisterschaft der Jugend  Feld   2019</v>
      </c>
      <c r="F2" s="216"/>
      <c r="G2" s="216"/>
      <c r="H2" s="216"/>
      <c r="I2" s="216"/>
      <c r="J2" s="216"/>
      <c r="K2" s="216"/>
      <c r="L2" s="216"/>
      <c r="M2" s="216"/>
    </row>
    <row r="3" spans="1:26" s="122" customFormat="1" ht="13.5" customHeight="1" x14ac:dyDescent="0.25"/>
    <row r="4" spans="1:26" s="122" customFormat="1" ht="23.25" customHeight="1" x14ac:dyDescent="0.35">
      <c r="D4" s="123"/>
      <c r="E4" s="217" t="s">
        <v>3</v>
      </c>
      <c r="F4" s="217"/>
      <c r="G4" s="217"/>
      <c r="H4" s="217"/>
      <c r="I4" s="124">
        <v>43708</v>
      </c>
      <c r="J4" s="125" t="s">
        <v>2</v>
      </c>
      <c r="K4" s="124">
        <v>43709</v>
      </c>
      <c r="M4" s="123"/>
      <c r="W4" s="123"/>
      <c r="X4" s="123"/>
      <c r="Y4" s="123"/>
      <c r="Z4" s="123"/>
    </row>
    <row r="5" spans="1:26" s="122" customFormat="1" ht="16.5" customHeight="1" x14ac:dyDescent="0.35">
      <c r="D5" s="123"/>
      <c r="E5" s="126"/>
      <c r="F5" s="126"/>
      <c r="G5" s="126"/>
      <c r="H5" s="126"/>
      <c r="I5" s="127"/>
      <c r="J5" s="125"/>
      <c r="K5" s="127"/>
      <c r="M5" s="123"/>
      <c r="W5" s="123"/>
      <c r="X5" s="123"/>
      <c r="Y5" s="123"/>
      <c r="Z5" s="123"/>
    </row>
    <row r="6" spans="1:26" s="122" customFormat="1" ht="23.25" customHeight="1" x14ac:dyDescent="0.25">
      <c r="F6" s="128"/>
      <c r="G6" s="128" t="str">
        <f>[2]Mannschaften!A5</f>
        <v xml:space="preserve">Ausrichter:     </v>
      </c>
      <c r="H6" s="128"/>
      <c r="I6" s="128" t="s">
        <v>4</v>
      </c>
    </row>
    <row r="7" spans="1:26" s="122" customFormat="1" ht="12.75" customHeight="1" x14ac:dyDescent="0.25">
      <c r="F7" s="128"/>
      <c r="G7" s="128"/>
      <c r="H7" s="128"/>
      <c r="I7" s="128"/>
    </row>
    <row r="8" spans="1:26" s="122" customFormat="1" ht="21" customHeight="1" x14ac:dyDescent="0.3">
      <c r="A8" s="218" t="s">
        <v>162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</row>
    <row r="9" spans="1:26" s="122" customFormat="1" ht="6.6" customHeight="1" x14ac:dyDescent="0.3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26" s="122" customFormat="1" ht="26.25" x14ac:dyDescent="0.4">
      <c r="A10" s="128" t="s">
        <v>163</v>
      </c>
      <c r="B10" s="128"/>
      <c r="C10" s="128"/>
      <c r="D10" s="219"/>
      <c r="E10" s="219"/>
      <c r="F10" s="219"/>
      <c r="G10" s="219"/>
      <c r="H10" s="219"/>
      <c r="I10" s="128"/>
      <c r="J10" s="217"/>
      <c r="K10" s="217"/>
      <c r="L10" s="217"/>
      <c r="M10" s="217"/>
      <c r="N10" s="217"/>
      <c r="O10" s="217"/>
    </row>
    <row r="11" spans="1:26" s="122" customFormat="1" ht="6.6" customHeight="1" x14ac:dyDescent="0.25"/>
    <row r="12" spans="1:26" s="122" customFormat="1" ht="18" x14ac:dyDescent="0.25">
      <c r="F12" s="128" t="s">
        <v>164</v>
      </c>
      <c r="G12" s="126" t="str">
        <f>[2]Mannschaften!K3</f>
        <v>m U14</v>
      </c>
      <c r="H12" s="128"/>
      <c r="I12" s="128" t="s">
        <v>174</v>
      </c>
      <c r="L12" s="130" t="str">
        <f>IF([2]Mannschaften!U3="","",[2]Mannschaften!U3)</f>
        <v/>
      </c>
      <c r="M12" s="131" t="str">
        <f>IF([2]Mannschaften!X3="","",[2]Mannschaften!X3)</f>
        <v/>
      </c>
      <c r="N12" s="128"/>
    </row>
    <row r="13" spans="1:26" s="122" customFormat="1" ht="15.75" thickBot="1" x14ac:dyDescent="0.3"/>
    <row r="14" spans="1:26" s="122" customFormat="1" ht="24.75" customHeight="1" thickBot="1" x14ac:dyDescent="0.3">
      <c r="A14" s="132"/>
      <c r="B14" s="133" t="s">
        <v>165</v>
      </c>
      <c r="C14" s="133" t="s">
        <v>166</v>
      </c>
      <c r="D14" s="203" t="s">
        <v>167</v>
      </c>
      <c r="E14" s="204"/>
      <c r="F14" s="205"/>
      <c r="G14" s="206" t="s">
        <v>168</v>
      </c>
      <c r="H14" s="206"/>
      <c r="I14" s="206" t="s">
        <v>169</v>
      </c>
      <c r="J14" s="206"/>
      <c r="K14" s="206"/>
      <c r="L14" s="134" t="s">
        <v>170</v>
      </c>
      <c r="M14" s="134"/>
      <c r="N14" s="206" t="s">
        <v>171</v>
      </c>
      <c r="O14" s="206"/>
      <c r="S14" s="135"/>
    </row>
    <row r="15" spans="1:26" s="122" customFormat="1" ht="24.75" customHeight="1" x14ac:dyDescent="0.25">
      <c r="A15" s="136">
        <v>1</v>
      </c>
      <c r="B15" s="147"/>
      <c r="C15" s="146"/>
      <c r="D15" s="181"/>
      <c r="E15" s="182"/>
      <c r="F15" s="183"/>
      <c r="G15" s="184"/>
      <c r="H15" s="207"/>
      <c r="I15" s="208"/>
      <c r="J15" s="209"/>
      <c r="K15" s="210"/>
      <c r="L15" s="211"/>
      <c r="M15" s="212"/>
      <c r="N15" s="213"/>
      <c r="O15" s="214"/>
      <c r="S15" s="135"/>
    </row>
    <row r="16" spans="1:26" s="122" customFormat="1" ht="24.75" customHeight="1" x14ac:dyDescent="0.25">
      <c r="A16" s="137">
        <v>2</v>
      </c>
      <c r="B16" s="147"/>
      <c r="C16" s="147"/>
      <c r="D16" s="161"/>
      <c r="E16" s="162"/>
      <c r="F16" s="163"/>
      <c r="G16" s="193"/>
      <c r="H16" s="194"/>
      <c r="I16" s="195"/>
      <c r="J16" s="196"/>
      <c r="K16" s="197"/>
      <c r="L16" s="198"/>
      <c r="M16" s="199"/>
      <c r="N16" s="200"/>
      <c r="O16" s="201"/>
    </row>
    <row r="17" spans="1:15" s="122" customFormat="1" ht="24.75" customHeight="1" x14ac:dyDescent="0.25">
      <c r="A17" s="137">
        <v>3</v>
      </c>
      <c r="B17" s="147"/>
      <c r="C17" s="147"/>
      <c r="D17" s="161"/>
      <c r="E17" s="162"/>
      <c r="F17" s="163"/>
      <c r="G17" s="193"/>
      <c r="H17" s="194"/>
      <c r="I17" s="195"/>
      <c r="J17" s="196"/>
      <c r="K17" s="197"/>
      <c r="L17" s="198"/>
      <c r="M17" s="199"/>
      <c r="N17" s="200"/>
      <c r="O17" s="201"/>
    </row>
    <row r="18" spans="1:15" s="122" customFormat="1" ht="24.75" customHeight="1" x14ac:dyDescent="0.25">
      <c r="A18" s="137">
        <v>4</v>
      </c>
      <c r="B18" s="147"/>
      <c r="C18" s="147"/>
      <c r="D18" s="161"/>
      <c r="E18" s="162"/>
      <c r="F18" s="163"/>
      <c r="G18" s="193"/>
      <c r="H18" s="194"/>
      <c r="I18" s="195"/>
      <c r="J18" s="196"/>
      <c r="K18" s="197"/>
      <c r="L18" s="198"/>
      <c r="M18" s="199"/>
      <c r="N18" s="200"/>
      <c r="O18" s="201"/>
    </row>
    <row r="19" spans="1:15" s="122" customFormat="1" ht="24.75" customHeight="1" x14ac:dyDescent="0.25">
      <c r="A19" s="137">
        <v>5</v>
      </c>
      <c r="B19" s="147"/>
      <c r="C19" s="147"/>
      <c r="D19" s="161"/>
      <c r="E19" s="162"/>
      <c r="F19" s="163"/>
      <c r="G19" s="193"/>
      <c r="H19" s="194"/>
      <c r="I19" s="195"/>
      <c r="J19" s="196"/>
      <c r="K19" s="197"/>
      <c r="L19" s="198"/>
      <c r="M19" s="199"/>
      <c r="N19" s="200"/>
      <c r="O19" s="201"/>
    </row>
    <row r="20" spans="1:15" s="122" customFormat="1" ht="24.75" customHeight="1" x14ac:dyDescent="0.25">
      <c r="A20" s="137">
        <v>6</v>
      </c>
      <c r="B20" s="147"/>
      <c r="C20" s="147"/>
      <c r="D20" s="161"/>
      <c r="E20" s="162"/>
      <c r="F20" s="163"/>
      <c r="G20" s="193"/>
      <c r="H20" s="194"/>
      <c r="I20" s="195"/>
      <c r="J20" s="196"/>
      <c r="K20" s="197"/>
      <c r="L20" s="198"/>
      <c r="M20" s="199"/>
      <c r="N20" s="200"/>
      <c r="O20" s="201"/>
    </row>
    <row r="21" spans="1:15" s="122" customFormat="1" ht="24.75" customHeight="1" x14ac:dyDescent="0.25">
      <c r="A21" s="137">
        <v>7</v>
      </c>
      <c r="B21" s="147"/>
      <c r="C21" s="147"/>
      <c r="D21" s="161"/>
      <c r="E21" s="162"/>
      <c r="F21" s="163"/>
      <c r="G21" s="193"/>
      <c r="H21" s="194"/>
      <c r="I21" s="195"/>
      <c r="J21" s="196"/>
      <c r="K21" s="197"/>
      <c r="L21" s="198"/>
      <c r="M21" s="199"/>
      <c r="N21" s="200"/>
      <c r="O21" s="201"/>
    </row>
    <row r="22" spans="1:15" s="122" customFormat="1" ht="24.75" customHeight="1" x14ac:dyDescent="0.25">
      <c r="A22" s="137">
        <v>8</v>
      </c>
      <c r="B22" s="147"/>
      <c r="C22" s="147"/>
      <c r="D22" s="161"/>
      <c r="E22" s="162"/>
      <c r="F22" s="163"/>
      <c r="G22" s="193"/>
      <c r="H22" s="194"/>
      <c r="I22" s="195"/>
      <c r="J22" s="196"/>
      <c r="K22" s="197"/>
      <c r="L22" s="198"/>
      <c r="M22" s="199"/>
      <c r="N22" s="200"/>
      <c r="O22" s="201"/>
    </row>
    <row r="23" spans="1:15" s="122" customFormat="1" ht="24.75" customHeight="1" x14ac:dyDescent="0.25">
      <c r="A23" s="137">
        <v>9</v>
      </c>
      <c r="B23" s="147"/>
      <c r="C23" s="147"/>
      <c r="D23" s="161"/>
      <c r="E23" s="162"/>
      <c r="F23" s="163"/>
      <c r="G23" s="193"/>
      <c r="H23" s="202"/>
      <c r="I23" s="195"/>
      <c r="J23" s="196"/>
      <c r="K23" s="197"/>
      <c r="L23" s="198"/>
      <c r="M23" s="199"/>
      <c r="N23" s="200"/>
      <c r="O23" s="201"/>
    </row>
    <row r="24" spans="1:15" s="122" customFormat="1" ht="24.75" customHeight="1" thickBot="1" x14ac:dyDescent="0.3">
      <c r="A24" s="138">
        <v>10</v>
      </c>
      <c r="B24" s="148"/>
      <c r="C24" s="148"/>
      <c r="D24" s="173"/>
      <c r="E24" s="174"/>
      <c r="F24" s="175"/>
      <c r="G24" s="164"/>
      <c r="H24" s="165"/>
      <c r="I24" s="176"/>
      <c r="J24" s="177"/>
      <c r="K24" s="178"/>
      <c r="L24" s="179"/>
      <c r="M24" s="180"/>
      <c r="N24" s="171"/>
      <c r="O24" s="172"/>
    </row>
    <row r="25" spans="1:15" s="122" customFormat="1" ht="24.75" customHeight="1" x14ac:dyDescent="0.25">
      <c r="A25" s="139" t="s">
        <v>172</v>
      </c>
      <c r="B25" s="149"/>
      <c r="C25" s="149"/>
      <c r="D25" s="181"/>
      <c r="E25" s="182"/>
      <c r="F25" s="183"/>
      <c r="G25" s="184"/>
      <c r="H25" s="185"/>
      <c r="I25" s="186"/>
      <c r="J25" s="187"/>
      <c r="K25" s="188"/>
      <c r="L25" s="189"/>
      <c r="M25" s="190"/>
      <c r="N25" s="191"/>
      <c r="O25" s="192"/>
    </row>
    <row r="26" spans="1:15" s="122" customFormat="1" ht="24.75" customHeight="1" thickBot="1" x14ac:dyDescent="0.3">
      <c r="A26" s="140" t="s">
        <v>173</v>
      </c>
      <c r="B26" s="148"/>
      <c r="C26" s="148"/>
      <c r="D26" s="161"/>
      <c r="E26" s="162"/>
      <c r="F26" s="163"/>
      <c r="G26" s="164"/>
      <c r="H26" s="165"/>
      <c r="I26" s="166"/>
      <c r="J26" s="167"/>
      <c r="K26" s="168"/>
      <c r="L26" s="169"/>
      <c r="M26" s="170"/>
      <c r="N26" s="171"/>
      <c r="O26" s="172"/>
    </row>
    <row r="27" spans="1:15" s="122" customFormat="1" ht="24.75" customHeight="1" thickBot="1" x14ac:dyDescent="0.3">
      <c r="A27" s="141"/>
      <c r="B27" s="150"/>
      <c r="C27" s="150"/>
      <c r="D27" s="150"/>
      <c r="E27" s="150"/>
      <c r="F27" s="151"/>
      <c r="G27" s="152" t="str">
        <f>G65</f>
        <v/>
      </c>
      <c r="H27" s="153"/>
      <c r="I27" s="150"/>
      <c r="J27" s="150"/>
      <c r="K27" s="150"/>
      <c r="L27" s="150"/>
      <c r="M27" s="150"/>
      <c r="N27" s="150"/>
      <c r="O27" s="151"/>
    </row>
    <row r="28" spans="1:15" hidden="1" x14ac:dyDescent="0.25">
      <c r="K28" s="143">
        <f>IF(L12="31.12.",31,IF(L12="01.01.",1,IF(L12="01.07.",1,30)))</f>
        <v>30</v>
      </c>
      <c r="L28" s="143">
        <f>IF(L12="31.12.",12,IF(L12="01.01.",1,IF(L12="01.07.",7,6)))</f>
        <v>6</v>
      </c>
      <c r="M28" s="143" t="str">
        <f>M12</f>
        <v/>
      </c>
    </row>
    <row r="29" spans="1:15" hidden="1" x14ac:dyDescent="0.25">
      <c r="B29" s="143" t="str">
        <f>D29</f>
        <v/>
      </c>
      <c r="D29" s="144" t="str">
        <f>IF(G15="","",G15)</f>
        <v/>
      </c>
      <c r="E29" s="144" t="str">
        <f>IF(D29="","",D29+1)</f>
        <v/>
      </c>
      <c r="F29" s="143" t="str">
        <f>IF(D29="","",DAY(D29))</f>
        <v/>
      </c>
      <c r="G29" s="143" t="str">
        <f>IF(D29="","",MONTH(D29))</f>
        <v/>
      </c>
      <c r="H29" s="142" t="str">
        <f>IF(D29="","",YEAR(D29))</f>
        <v/>
      </c>
      <c r="K29" s="142" t="str">
        <f>IF(D29="","",$K$28-F29)</f>
        <v/>
      </c>
      <c r="L29" s="142" t="str">
        <f t="shared" ref="L29:L38" si="0">IF(D29="","",$L$28-G29)</f>
        <v/>
      </c>
      <c r="M29" s="142" t="str">
        <f t="shared" ref="M29:M38" si="1">IF(D29="","",$M$28-H29)</f>
        <v/>
      </c>
      <c r="N29" s="142" t="e">
        <f>K29+(L29*100)+(M29*10000)</f>
        <v>#VALUE!</v>
      </c>
      <c r="O29" s="142" t="e">
        <f>IF([2]Mannschaften!K$3=[2]Mannschaften!P$169,N29,IF([2]Mannschaften!K$3=[2]Mannschaften!P$170,N29,IF([2]Mannschaften!K$3=[2]Mannschaften!P$171,N29,IF([2]Mannschaften!K$3=[2]Mannschaften!P$172,N29,IF([2]Mannschaften!K$3=[2]Mannschaften!P$173,N29,N29*-1)))))</f>
        <v>#VALUE!</v>
      </c>
    </row>
    <row r="30" spans="1:15" hidden="1" x14ac:dyDescent="0.25">
      <c r="B30" s="143" t="str">
        <f t="shared" ref="B30:B38" si="2">D30</f>
        <v/>
      </c>
      <c r="D30" s="144" t="str">
        <f t="shared" ref="D30:D38" si="3">IF(G16="","",G16)</f>
        <v/>
      </c>
      <c r="E30" s="144" t="str">
        <f t="shared" ref="E30:E38" si="4">IF(D30="","",D30+1)</f>
        <v/>
      </c>
      <c r="F30" s="143" t="str">
        <f t="shared" ref="F30:F38" si="5">IF(D30="","",DAY(D30))</f>
        <v/>
      </c>
      <c r="G30" s="143" t="str">
        <f t="shared" ref="G30:G38" si="6">IF(D30="","",MONTH(D30))</f>
        <v/>
      </c>
      <c r="H30" s="142" t="str">
        <f t="shared" ref="H30:H38" si="7">IF(D30="","",YEAR(D30))</f>
        <v/>
      </c>
      <c r="K30" s="142" t="str">
        <f t="shared" ref="K30:K35" si="8">IF(D30="","",$K$28-F30)</f>
        <v/>
      </c>
      <c r="L30" s="142" t="str">
        <f t="shared" si="0"/>
        <v/>
      </c>
      <c r="M30" s="142" t="str">
        <f t="shared" si="1"/>
        <v/>
      </c>
      <c r="N30" s="142" t="e">
        <f t="shared" ref="N30:N35" si="9">K30+(L30*100)+(M30*10000)</f>
        <v>#VALUE!</v>
      </c>
      <c r="O30" s="142" t="e">
        <f>IF([2]Mannschaften!K$3=[2]Mannschaften!P$169,N30,IF([2]Mannschaften!K$3=[2]Mannschaften!P$170,N30,IF([2]Mannschaften!K$3=[2]Mannschaften!P$171,N30,IF([2]Mannschaften!K$3=[2]Mannschaften!P$172,N30,IF([2]Mannschaften!K$3=[2]Mannschaften!P$173,N30,N30*-1)))))</f>
        <v>#VALUE!</v>
      </c>
    </row>
    <row r="31" spans="1:15" hidden="1" x14ac:dyDescent="0.25">
      <c r="B31" s="143" t="str">
        <f t="shared" si="2"/>
        <v/>
      </c>
      <c r="D31" s="144" t="str">
        <f t="shared" si="3"/>
        <v/>
      </c>
      <c r="E31" s="144" t="str">
        <f t="shared" si="4"/>
        <v/>
      </c>
      <c r="F31" s="143" t="str">
        <f t="shared" si="5"/>
        <v/>
      </c>
      <c r="G31" s="143" t="str">
        <f t="shared" si="6"/>
        <v/>
      </c>
      <c r="H31" s="142" t="str">
        <f t="shared" si="7"/>
        <v/>
      </c>
      <c r="K31" s="142" t="str">
        <f t="shared" si="8"/>
        <v/>
      </c>
      <c r="L31" s="142" t="str">
        <f t="shared" si="0"/>
        <v/>
      </c>
      <c r="M31" s="142" t="str">
        <f t="shared" si="1"/>
        <v/>
      </c>
      <c r="N31" s="142" t="e">
        <f t="shared" si="9"/>
        <v>#VALUE!</v>
      </c>
      <c r="O31" s="142" t="e">
        <f>IF([2]Mannschaften!K$3=[2]Mannschaften!P$169,N31,IF([2]Mannschaften!K$3=[2]Mannschaften!P$170,N31,IF([2]Mannschaften!K$3=[2]Mannschaften!P$171,N31,IF([2]Mannschaften!K$3=[2]Mannschaften!P$172,N31,IF([2]Mannschaften!K$3=[2]Mannschaften!P$173,N31,N31*-1)))))</f>
        <v>#VALUE!</v>
      </c>
    </row>
    <row r="32" spans="1:15" hidden="1" x14ac:dyDescent="0.25">
      <c r="B32" s="143" t="str">
        <f t="shared" si="2"/>
        <v/>
      </c>
      <c r="D32" s="144" t="str">
        <f t="shared" si="3"/>
        <v/>
      </c>
      <c r="E32" s="144" t="str">
        <f t="shared" si="4"/>
        <v/>
      </c>
      <c r="F32" s="143" t="str">
        <f t="shared" si="5"/>
        <v/>
      </c>
      <c r="G32" s="143" t="str">
        <f t="shared" si="6"/>
        <v/>
      </c>
      <c r="H32" s="142" t="str">
        <f t="shared" si="7"/>
        <v/>
      </c>
      <c r="K32" s="142" t="str">
        <f t="shared" si="8"/>
        <v/>
      </c>
      <c r="L32" s="142" t="str">
        <f t="shared" si="0"/>
        <v/>
      </c>
      <c r="M32" s="142" t="str">
        <f t="shared" si="1"/>
        <v/>
      </c>
      <c r="N32" s="142" t="e">
        <f t="shared" si="9"/>
        <v>#VALUE!</v>
      </c>
      <c r="O32" s="142" t="e">
        <f>IF([2]Mannschaften!K$3=[2]Mannschaften!P$169,N32,IF([2]Mannschaften!K$3=[2]Mannschaften!P$170,N32,IF([2]Mannschaften!K$3=[2]Mannschaften!P$171,N32,IF([2]Mannschaften!K$3=[2]Mannschaften!P$172,N32,IF([2]Mannschaften!K$3=[2]Mannschaften!P$173,N32,N32*-1)))))</f>
        <v>#VALUE!</v>
      </c>
    </row>
    <row r="33" spans="2:15" hidden="1" x14ac:dyDescent="0.25">
      <c r="B33" s="143" t="str">
        <f t="shared" si="2"/>
        <v/>
      </c>
      <c r="D33" s="144" t="str">
        <f t="shared" si="3"/>
        <v/>
      </c>
      <c r="E33" s="144" t="str">
        <f t="shared" si="4"/>
        <v/>
      </c>
      <c r="F33" s="143" t="str">
        <f t="shared" si="5"/>
        <v/>
      </c>
      <c r="G33" s="143" t="str">
        <f t="shared" si="6"/>
        <v/>
      </c>
      <c r="H33" s="142" t="str">
        <f t="shared" si="7"/>
        <v/>
      </c>
      <c r="K33" s="142" t="str">
        <f t="shared" si="8"/>
        <v/>
      </c>
      <c r="L33" s="142" t="str">
        <f t="shared" si="0"/>
        <v/>
      </c>
      <c r="M33" s="142" t="str">
        <f t="shared" si="1"/>
        <v/>
      </c>
      <c r="N33" s="142" t="e">
        <f t="shared" si="9"/>
        <v>#VALUE!</v>
      </c>
      <c r="O33" s="142" t="e">
        <f>IF([2]Mannschaften!K$3=[2]Mannschaften!P$169,N33,IF([2]Mannschaften!K$3=[2]Mannschaften!P$170,N33,IF([2]Mannschaften!K$3=[2]Mannschaften!P$171,N33,IF([2]Mannschaften!K$3=[2]Mannschaften!P$172,N33,IF([2]Mannschaften!K$3=[2]Mannschaften!P$173,N33,N33*-1)))))</f>
        <v>#VALUE!</v>
      </c>
    </row>
    <row r="34" spans="2:15" hidden="1" x14ac:dyDescent="0.25">
      <c r="B34" s="143" t="str">
        <f t="shared" si="2"/>
        <v/>
      </c>
      <c r="D34" s="144" t="str">
        <f>IF(G20="","",G20)</f>
        <v/>
      </c>
      <c r="E34" s="144" t="str">
        <f t="shared" si="4"/>
        <v/>
      </c>
      <c r="F34" s="143" t="str">
        <f t="shared" si="5"/>
        <v/>
      </c>
      <c r="G34" s="143" t="str">
        <f t="shared" si="6"/>
        <v/>
      </c>
      <c r="H34" s="142" t="str">
        <f t="shared" si="7"/>
        <v/>
      </c>
      <c r="K34" s="142" t="str">
        <f t="shared" si="8"/>
        <v/>
      </c>
      <c r="L34" s="142" t="str">
        <f t="shared" si="0"/>
        <v/>
      </c>
      <c r="M34" s="142" t="str">
        <f t="shared" si="1"/>
        <v/>
      </c>
      <c r="N34" s="142" t="e">
        <f t="shared" si="9"/>
        <v>#VALUE!</v>
      </c>
      <c r="O34" s="142" t="e">
        <f>IF([2]Mannschaften!K$3=[2]Mannschaften!P$169,N34,IF([2]Mannschaften!K$3=[2]Mannschaften!P$170,N34,IF([2]Mannschaften!K$3=[2]Mannschaften!P$171,N34,IF([2]Mannschaften!K$3=[2]Mannschaften!P$172,N34,IF([2]Mannschaften!K$3=[2]Mannschaften!P$173,N34,N34*-1)))))</f>
        <v>#VALUE!</v>
      </c>
    </row>
    <row r="35" spans="2:15" hidden="1" x14ac:dyDescent="0.25">
      <c r="B35" s="143" t="str">
        <f t="shared" si="2"/>
        <v/>
      </c>
      <c r="D35" s="144" t="str">
        <f>IF(G21="","",G21)</f>
        <v/>
      </c>
      <c r="E35" s="144" t="str">
        <f t="shared" si="4"/>
        <v/>
      </c>
      <c r="F35" s="143" t="str">
        <f t="shared" si="5"/>
        <v/>
      </c>
      <c r="G35" s="143" t="str">
        <f t="shared" si="6"/>
        <v/>
      </c>
      <c r="H35" s="142" t="str">
        <f t="shared" si="7"/>
        <v/>
      </c>
      <c r="K35" s="142" t="str">
        <f t="shared" si="8"/>
        <v/>
      </c>
      <c r="L35" s="142" t="str">
        <f t="shared" si="0"/>
        <v/>
      </c>
      <c r="M35" s="142" t="str">
        <f t="shared" si="1"/>
        <v/>
      </c>
      <c r="N35" s="142" t="e">
        <f t="shared" si="9"/>
        <v>#VALUE!</v>
      </c>
      <c r="O35" s="142" t="e">
        <f>IF([2]Mannschaften!K$3=[2]Mannschaften!P$169,N35,IF([2]Mannschaften!K$3=[2]Mannschaften!P$170,N35,IF([2]Mannschaften!K$3=[2]Mannschaften!P$171,N35,IF([2]Mannschaften!K$3=[2]Mannschaften!P$172,N35,IF([2]Mannschaften!K$3=[2]Mannschaften!P$173,N35,N35*-1)))))</f>
        <v>#VALUE!</v>
      </c>
    </row>
    <row r="36" spans="2:15" hidden="1" x14ac:dyDescent="0.25">
      <c r="B36" s="143" t="str">
        <f t="shared" si="2"/>
        <v/>
      </c>
      <c r="D36" s="144" t="str">
        <f t="shared" si="3"/>
        <v/>
      </c>
      <c r="E36" s="144" t="str">
        <f t="shared" si="4"/>
        <v/>
      </c>
      <c r="F36" s="143" t="str">
        <f t="shared" si="5"/>
        <v/>
      </c>
      <c r="G36" s="143" t="str">
        <f t="shared" si="6"/>
        <v/>
      </c>
      <c r="H36" s="142" t="str">
        <f t="shared" si="7"/>
        <v/>
      </c>
      <c r="K36" s="142" t="str">
        <f>IF(D36="","",$K$28-F36)</f>
        <v/>
      </c>
      <c r="L36" s="142" t="str">
        <f t="shared" si="0"/>
        <v/>
      </c>
      <c r="M36" s="142" t="str">
        <f t="shared" si="1"/>
        <v/>
      </c>
      <c r="N36" s="142" t="e">
        <f>K36+(L36*100)+(M36*10000)</f>
        <v>#VALUE!</v>
      </c>
      <c r="O36" s="142" t="e">
        <f>IF([2]Mannschaften!K$3=[2]Mannschaften!P$169,N36,IF([2]Mannschaften!K$3=[2]Mannschaften!P$170,N36,IF([2]Mannschaften!K$3=[2]Mannschaften!P$171,N36,IF([2]Mannschaften!K$3=[2]Mannschaften!P$172,N36,IF([2]Mannschaften!K$3=[2]Mannschaften!P$173,N36,N36*-1)))))</f>
        <v>#VALUE!</v>
      </c>
    </row>
    <row r="37" spans="2:15" hidden="1" x14ac:dyDescent="0.25">
      <c r="B37" s="143" t="str">
        <f t="shared" si="2"/>
        <v/>
      </c>
      <c r="D37" s="144" t="str">
        <f t="shared" si="3"/>
        <v/>
      </c>
      <c r="E37" s="144" t="str">
        <f t="shared" si="4"/>
        <v/>
      </c>
      <c r="F37" s="143" t="str">
        <f t="shared" si="5"/>
        <v/>
      </c>
      <c r="G37" s="143" t="str">
        <f t="shared" si="6"/>
        <v/>
      </c>
      <c r="H37" s="142" t="str">
        <f t="shared" si="7"/>
        <v/>
      </c>
      <c r="K37" s="142" t="str">
        <f>IF(D37="","",$K$28-F37)</f>
        <v/>
      </c>
      <c r="L37" s="142" t="str">
        <f t="shared" si="0"/>
        <v/>
      </c>
      <c r="M37" s="142" t="str">
        <f t="shared" si="1"/>
        <v/>
      </c>
      <c r="N37" s="142" t="e">
        <f>K37+(L37*100)+(M37*10000)</f>
        <v>#VALUE!</v>
      </c>
      <c r="O37" s="142" t="e">
        <f>IF([2]Mannschaften!K$3=[2]Mannschaften!P$169,N37,IF([2]Mannschaften!K$3=[2]Mannschaften!P$170,N37,IF([2]Mannschaften!K$3=[2]Mannschaften!P$171,N37,IF([2]Mannschaften!K$3=[2]Mannschaften!P$172,N37,IF([2]Mannschaften!K$3=[2]Mannschaften!P$173,N37,N37*-1)))))</f>
        <v>#VALUE!</v>
      </c>
    </row>
    <row r="38" spans="2:15" hidden="1" x14ac:dyDescent="0.25">
      <c r="B38" s="143" t="str">
        <f t="shared" si="2"/>
        <v/>
      </c>
      <c r="D38" s="144" t="str">
        <f t="shared" si="3"/>
        <v/>
      </c>
      <c r="E38" s="144" t="str">
        <f t="shared" si="4"/>
        <v/>
      </c>
      <c r="F38" s="143" t="str">
        <f t="shared" si="5"/>
        <v/>
      </c>
      <c r="G38" s="143" t="str">
        <f t="shared" si="6"/>
        <v/>
      </c>
      <c r="H38" s="142" t="str">
        <f t="shared" si="7"/>
        <v/>
      </c>
      <c r="K38" s="142" t="str">
        <f>IF(D38="","",$K$28-F38)</f>
        <v/>
      </c>
      <c r="L38" s="142" t="str">
        <f t="shared" si="0"/>
        <v/>
      </c>
      <c r="M38" s="142" t="str">
        <f t="shared" si="1"/>
        <v/>
      </c>
      <c r="N38" s="142" t="e">
        <f>K38+(L38*100)+(M38*10000)</f>
        <v>#VALUE!</v>
      </c>
      <c r="O38" s="142" t="e">
        <f>IF([2]Mannschaften!K$3=[2]Mannschaften!P$169,N38,IF([2]Mannschaften!K$3=[2]Mannschaften!P$170,N38,IF([2]Mannschaften!K$3=[2]Mannschaften!P$171,N38,IF([2]Mannschaften!K$3=[2]Mannschaften!P$172,N38,IF([2]Mannschaften!K$3=[2]Mannschaften!P$173,N38,N38*-1)))))</f>
        <v>#VALUE!</v>
      </c>
    </row>
    <row r="39" spans="2:15" hidden="1" x14ac:dyDescent="0.25"/>
    <row r="40" spans="2:15" hidden="1" x14ac:dyDescent="0.25">
      <c r="D40" s="142">
        <f>DAY([2]Mannschaften!P4)</f>
        <v>14</v>
      </c>
      <c r="E40" s="142">
        <f>MONTH([2]Mannschaften!P4)</f>
        <v>9</v>
      </c>
      <c r="H40" s="142">
        <f>DAY([2]Mannschaften!T4)</f>
        <v>15</v>
      </c>
      <c r="I40" s="142">
        <f>MONTH([2]Mannschaften!T4)</f>
        <v>9</v>
      </c>
    </row>
    <row r="41" spans="2:15" hidden="1" x14ac:dyDescent="0.25">
      <c r="D41" s="143">
        <f t="shared" ref="D41:D50" si="10">IF($D$40=F29,1,0)</f>
        <v>0</v>
      </c>
      <c r="E41" s="143">
        <f t="shared" ref="E41:E50" si="11">IF($E$40=G29,1,0)</f>
        <v>0</v>
      </c>
      <c r="F41" s="143"/>
      <c r="G41" s="143">
        <f>D41+E41</f>
        <v>0</v>
      </c>
      <c r="H41" s="143">
        <f t="shared" ref="H41:H50" si="12">IF($H$40=F29,1,0)</f>
        <v>0</v>
      </c>
      <c r="I41" s="143">
        <f t="shared" ref="I41:I50" si="13">IF($I$40=G29,1,0)</f>
        <v>0</v>
      </c>
      <c r="K41" s="143">
        <f>H41+I41</f>
        <v>0</v>
      </c>
    </row>
    <row r="42" spans="2:15" hidden="1" x14ac:dyDescent="0.25">
      <c r="D42" s="143">
        <f t="shared" si="10"/>
        <v>0</v>
      </c>
      <c r="E42" s="143">
        <f t="shared" si="11"/>
        <v>0</v>
      </c>
      <c r="F42" s="143"/>
      <c r="G42" s="143">
        <f t="shared" ref="G42:G50" si="14">D42+E42</f>
        <v>0</v>
      </c>
      <c r="H42" s="143">
        <f t="shared" si="12"/>
        <v>0</v>
      </c>
      <c r="I42" s="143">
        <f t="shared" si="13"/>
        <v>0</v>
      </c>
      <c r="K42" s="143">
        <f t="shared" ref="K42:K50" si="15">H42+I42</f>
        <v>0</v>
      </c>
    </row>
    <row r="43" spans="2:15" hidden="1" x14ac:dyDescent="0.25">
      <c r="D43" s="143">
        <f t="shared" si="10"/>
        <v>0</v>
      </c>
      <c r="E43" s="143">
        <f t="shared" si="11"/>
        <v>0</v>
      </c>
      <c r="F43" s="143"/>
      <c r="G43" s="143">
        <f t="shared" si="14"/>
        <v>0</v>
      </c>
      <c r="H43" s="143">
        <f t="shared" si="12"/>
        <v>0</v>
      </c>
      <c r="I43" s="143">
        <f t="shared" si="13"/>
        <v>0</v>
      </c>
      <c r="K43" s="143">
        <f t="shared" si="15"/>
        <v>0</v>
      </c>
    </row>
    <row r="44" spans="2:15" hidden="1" x14ac:dyDescent="0.25">
      <c r="D44" s="143">
        <f t="shared" si="10"/>
        <v>0</v>
      </c>
      <c r="E44" s="143">
        <f t="shared" si="11"/>
        <v>0</v>
      </c>
      <c r="F44" s="143"/>
      <c r="G44" s="143">
        <f t="shared" si="14"/>
        <v>0</v>
      </c>
      <c r="H44" s="143">
        <f t="shared" si="12"/>
        <v>0</v>
      </c>
      <c r="I44" s="143">
        <f t="shared" si="13"/>
        <v>0</v>
      </c>
      <c r="K44" s="143">
        <f t="shared" si="15"/>
        <v>0</v>
      </c>
    </row>
    <row r="45" spans="2:15" hidden="1" x14ac:dyDescent="0.25">
      <c r="D45" s="143">
        <f t="shared" si="10"/>
        <v>0</v>
      </c>
      <c r="E45" s="143">
        <f t="shared" si="11"/>
        <v>0</v>
      </c>
      <c r="F45" s="143"/>
      <c r="G45" s="143">
        <f t="shared" si="14"/>
        <v>0</v>
      </c>
      <c r="H45" s="143">
        <f t="shared" si="12"/>
        <v>0</v>
      </c>
      <c r="I45" s="143">
        <f t="shared" si="13"/>
        <v>0</v>
      </c>
      <c r="K45" s="143">
        <f t="shared" si="15"/>
        <v>0</v>
      </c>
    </row>
    <row r="46" spans="2:15" hidden="1" x14ac:dyDescent="0.25">
      <c r="D46" s="143">
        <f t="shared" si="10"/>
        <v>0</v>
      </c>
      <c r="E46" s="143">
        <f t="shared" si="11"/>
        <v>0</v>
      </c>
      <c r="F46" s="143"/>
      <c r="G46" s="143">
        <f t="shared" si="14"/>
        <v>0</v>
      </c>
      <c r="H46" s="143">
        <f t="shared" si="12"/>
        <v>0</v>
      </c>
      <c r="I46" s="143">
        <f t="shared" si="13"/>
        <v>0</v>
      </c>
      <c r="K46" s="143">
        <f t="shared" si="15"/>
        <v>0</v>
      </c>
    </row>
    <row r="47" spans="2:15" hidden="1" x14ac:dyDescent="0.25">
      <c r="D47" s="143">
        <f t="shared" si="10"/>
        <v>0</v>
      </c>
      <c r="E47" s="143">
        <f t="shared" si="11"/>
        <v>0</v>
      </c>
      <c r="F47" s="143"/>
      <c r="G47" s="143">
        <f t="shared" si="14"/>
        <v>0</v>
      </c>
      <c r="H47" s="143">
        <f t="shared" si="12"/>
        <v>0</v>
      </c>
      <c r="I47" s="143">
        <f t="shared" si="13"/>
        <v>0</v>
      </c>
      <c r="K47" s="143">
        <f t="shared" si="15"/>
        <v>0</v>
      </c>
    </row>
    <row r="48" spans="2:15" hidden="1" x14ac:dyDescent="0.25">
      <c r="D48" s="143">
        <f t="shared" si="10"/>
        <v>0</v>
      </c>
      <c r="E48" s="143">
        <f t="shared" si="11"/>
        <v>0</v>
      </c>
      <c r="F48" s="143"/>
      <c r="G48" s="143">
        <f t="shared" si="14"/>
        <v>0</v>
      </c>
      <c r="H48" s="143">
        <f t="shared" si="12"/>
        <v>0</v>
      </c>
      <c r="I48" s="143">
        <f t="shared" si="13"/>
        <v>0</v>
      </c>
      <c r="K48" s="143">
        <f t="shared" si="15"/>
        <v>0</v>
      </c>
    </row>
    <row r="49" spans="4:11" hidden="1" x14ac:dyDescent="0.25">
      <c r="D49" s="143">
        <f t="shared" si="10"/>
        <v>0</v>
      </c>
      <c r="E49" s="143">
        <f t="shared" si="11"/>
        <v>0</v>
      </c>
      <c r="F49" s="143"/>
      <c r="G49" s="143">
        <f t="shared" si="14"/>
        <v>0</v>
      </c>
      <c r="H49" s="143">
        <f t="shared" si="12"/>
        <v>0</v>
      </c>
      <c r="I49" s="143">
        <f t="shared" si="13"/>
        <v>0</v>
      </c>
      <c r="K49" s="143">
        <f t="shared" si="15"/>
        <v>0</v>
      </c>
    </row>
    <row r="50" spans="4:11" hidden="1" x14ac:dyDescent="0.25">
      <c r="D50" s="143">
        <f t="shared" si="10"/>
        <v>0</v>
      </c>
      <c r="E50" s="143">
        <f t="shared" si="11"/>
        <v>0</v>
      </c>
      <c r="F50" s="143"/>
      <c r="G50" s="143">
        <f t="shared" si="14"/>
        <v>0</v>
      </c>
      <c r="H50" s="143">
        <f t="shared" si="12"/>
        <v>0</v>
      </c>
      <c r="I50" s="143">
        <f t="shared" si="13"/>
        <v>0</v>
      </c>
      <c r="K50" s="143">
        <f t="shared" si="15"/>
        <v>0</v>
      </c>
    </row>
    <row r="51" spans="4:11" hidden="1" x14ac:dyDescent="0.25"/>
    <row r="52" spans="4:11" hidden="1" x14ac:dyDescent="0.25"/>
    <row r="53" spans="4:11" hidden="1" x14ac:dyDescent="0.25"/>
    <row r="54" spans="4:11" hidden="1" x14ac:dyDescent="0.25">
      <c r="G54" s="143" t="str">
        <f>IF(G15="","",I$4-G15)</f>
        <v/>
      </c>
      <c r="H54" s="142">
        <f>IF(G54="",0,1)</f>
        <v>0</v>
      </c>
    </row>
    <row r="55" spans="4:11" hidden="1" x14ac:dyDescent="0.25">
      <c r="G55" s="143" t="str">
        <f t="shared" ref="G55:G63" si="16">IF(G16="","",I$4-G16)</f>
        <v/>
      </c>
      <c r="H55" s="142">
        <f t="shared" ref="H55:H63" si="17">IF(G55="",0,1)</f>
        <v>0</v>
      </c>
    </row>
    <row r="56" spans="4:11" hidden="1" x14ac:dyDescent="0.25">
      <c r="G56" s="143" t="str">
        <f t="shared" si="16"/>
        <v/>
      </c>
      <c r="H56" s="142">
        <f t="shared" si="17"/>
        <v>0</v>
      </c>
    </row>
    <row r="57" spans="4:11" hidden="1" x14ac:dyDescent="0.25">
      <c r="G57" s="143" t="str">
        <f t="shared" si="16"/>
        <v/>
      </c>
      <c r="H57" s="142">
        <f t="shared" si="17"/>
        <v>0</v>
      </c>
    </row>
    <row r="58" spans="4:11" hidden="1" x14ac:dyDescent="0.25">
      <c r="G58" s="143" t="str">
        <f t="shared" si="16"/>
        <v/>
      </c>
      <c r="H58" s="142">
        <f t="shared" si="17"/>
        <v>0</v>
      </c>
    </row>
    <row r="59" spans="4:11" hidden="1" x14ac:dyDescent="0.25">
      <c r="G59" s="143" t="str">
        <f t="shared" si="16"/>
        <v/>
      </c>
      <c r="H59" s="142">
        <f t="shared" si="17"/>
        <v>0</v>
      </c>
    </row>
    <row r="60" spans="4:11" hidden="1" x14ac:dyDescent="0.25">
      <c r="G60" s="143" t="str">
        <f t="shared" si="16"/>
        <v/>
      </c>
      <c r="H60" s="142">
        <f t="shared" si="17"/>
        <v>0</v>
      </c>
    </row>
    <row r="61" spans="4:11" hidden="1" x14ac:dyDescent="0.25">
      <c r="G61" s="143" t="str">
        <f t="shared" si="16"/>
        <v/>
      </c>
      <c r="H61" s="142">
        <f t="shared" si="17"/>
        <v>0</v>
      </c>
    </row>
    <row r="62" spans="4:11" hidden="1" x14ac:dyDescent="0.25">
      <c r="G62" s="143" t="str">
        <f t="shared" si="16"/>
        <v/>
      </c>
      <c r="H62" s="142">
        <f t="shared" si="17"/>
        <v>0</v>
      </c>
    </row>
    <row r="63" spans="4:11" hidden="1" x14ac:dyDescent="0.25">
      <c r="G63" s="143" t="str">
        <f t="shared" si="16"/>
        <v/>
      </c>
      <c r="H63" s="142">
        <f t="shared" si="17"/>
        <v>0</v>
      </c>
    </row>
    <row r="64" spans="4:11" hidden="1" x14ac:dyDescent="0.25">
      <c r="G64" s="143"/>
      <c r="H64" s="142">
        <f>SUM(H54:H63)</f>
        <v>0</v>
      </c>
    </row>
    <row r="65" spans="7:7" hidden="1" x14ac:dyDescent="0.25">
      <c r="G65" s="145" t="str">
        <f>IF(H64=0,"",SUM(G54:G63)/365/H64)</f>
        <v/>
      </c>
    </row>
    <row r="66" spans="7:7" hidden="1" x14ac:dyDescent="0.25"/>
  </sheetData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D15:F15"/>
    <mergeCell ref="G15:H15"/>
    <mergeCell ref="I15:K15"/>
    <mergeCell ref="L15:M15"/>
    <mergeCell ref="N15:O15"/>
    <mergeCell ref="D17:F17"/>
    <mergeCell ref="G17:H17"/>
    <mergeCell ref="I17:K17"/>
    <mergeCell ref="L17:M17"/>
    <mergeCell ref="N17:O17"/>
    <mergeCell ref="D16:F16"/>
    <mergeCell ref="G16:H16"/>
    <mergeCell ref="I16:K16"/>
    <mergeCell ref="L16:M16"/>
    <mergeCell ref="N16:O16"/>
    <mergeCell ref="D19:F19"/>
    <mergeCell ref="G19:H19"/>
    <mergeCell ref="I19:K19"/>
    <mergeCell ref="L19:M19"/>
    <mergeCell ref="N19:O19"/>
    <mergeCell ref="D18:F18"/>
    <mergeCell ref="G18:H18"/>
    <mergeCell ref="I18:K18"/>
    <mergeCell ref="L18:M18"/>
    <mergeCell ref="N18:O18"/>
    <mergeCell ref="D21:F21"/>
    <mergeCell ref="G21:H21"/>
    <mergeCell ref="I21:K21"/>
    <mergeCell ref="L21:M21"/>
    <mergeCell ref="N21:O21"/>
    <mergeCell ref="D20:F20"/>
    <mergeCell ref="G20:H20"/>
    <mergeCell ref="I20:K20"/>
    <mergeCell ref="L20:M20"/>
    <mergeCell ref="N20:O20"/>
    <mergeCell ref="D23:F23"/>
    <mergeCell ref="G23:H23"/>
    <mergeCell ref="I23:K23"/>
    <mergeCell ref="L23:M23"/>
    <mergeCell ref="N23:O23"/>
    <mergeCell ref="D22:F22"/>
    <mergeCell ref="G22:H22"/>
    <mergeCell ref="I22:K22"/>
    <mergeCell ref="L22:M22"/>
    <mergeCell ref="N22:O22"/>
    <mergeCell ref="D25:F25"/>
    <mergeCell ref="G25:H25"/>
    <mergeCell ref="I25:K25"/>
    <mergeCell ref="L25:M25"/>
    <mergeCell ref="N25:O25"/>
    <mergeCell ref="D24:F24"/>
    <mergeCell ref="G24:H24"/>
    <mergeCell ref="I24:K24"/>
    <mergeCell ref="L24:M24"/>
    <mergeCell ref="N24:O24"/>
    <mergeCell ref="D26:F26"/>
    <mergeCell ref="G26:H26"/>
    <mergeCell ref="I26:K26"/>
    <mergeCell ref="L26:M26"/>
    <mergeCell ref="N26:O26"/>
  </mergeCells>
  <conditionalFormatting sqref="D25:F26">
    <cfRule type="expression" dxfId="5" priority="4" stopIfTrue="1">
      <formula>$O39&lt;0</formula>
    </cfRule>
    <cfRule type="expression" dxfId="4" priority="5" stopIfTrue="1">
      <formula>$K51=2</formula>
    </cfRule>
    <cfRule type="expression" dxfId="3" priority="6" stopIfTrue="1">
      <formula>$G51=2</formula>
    </cfRule>
  </conditionalFormatting>
  <conditionalFormatting sqref="D15:F24">
    <cfRule type="expression" dxfId="2" priority="1" stopIfTrue="1">
      <formula>$O29&lt;0</formula>
    </cfRule>
    <cfRule type="expression" dxfId="1" priority="2" stopIfTrue="1">
      <formula>$K41=2</formula>
    </cfRule>
    <cfRule type="expression" dxfId="0" priority="3" stopIfTrue="1">
      <formula>$G41=2</formula>
    </cfRule>
  </conditionalFormatting>
  <pageMargins left="0.7" right="0.7" top="0.78740157499999996" bottom="0.78740157499999996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Samstag m U12</vt:lpstr>
      <vt:lpstr>Sonnztag m U12</vt:lpstr>
      <vt:lpstr>Mannschaftsliste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Guenter</dc:creator>
  <cp:lastModifiedBy>Jürgen Albrecht</cp:lastModifiedBy>
  <dcterms:created xsi:type="dcterms:W3CDTF">2019-08-06T08:23:23Z</dcterms:created>
  <dcterms:modified xsi:type="dcterms:W3CDTF">2019-08-06T15:26:30Z</dcterms:modified>
</cp:coreProperties>
</file>